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1総合企画総務局\総務\01.機関会議\1.大会\第98回千葉\"/>
    </mc:Choice>
  </mc:AlternateContent>
  <bookViews>
    <workbookView xWindow="0" yWindow="0" windowWidth="23280" windowHeight="11325"/>
  </bookViews>
  <sheets>
    <sheet name="宿泊一覧表" sheetId="4" r:id="rId1"/>
    <sheet name="宿泊申込用紙" sheetId="1" r:id="rId2"/>
    <sheet name="費用" sheetId="3" state="hidden" r:id="rId3"/>
  </sheets>
  <definedNames>
    <definedName name="_xlnm._FilterDatabase" localSheetId="1" hidden="1">宿泊申込用紙!$B$7:$J$27</definedName>
    <definedName name="_xlnm.Print_Area" localSheetId="1">宿泊申込用紙!$A$1:$J$27</definedName>
    <definedName name="第1分科会_楽しくやろう現業職場の仲間づくり">#REF!</definedName>
    <definedName name="第2分科会_組合活動―入門編">#REF!</definedName>
    <definedName name="第3分科会_組合活動―現業労働者の権利・労働条件編">#REF!</definedName>
    <definedName name="第4分科会_組合活動―人員確保編">#REF!</definedName>
    <definedName name="第5分科会_組合活動―次世代育成・女性参画編">#REF!</definedName>
    <definedName name="第6分科会_楽しくはじめよう_みんなの労安活動">#REF!</definedName>
  </definedNames>
  <calcPr calcId="162913"/>
</workbook>
</file>

<file path=xl/calcChain.xml><?xml version="1.0" encoding="utf-8"?>
<calcChain xmlns="http://schemas.openxmlformats.org/spreadsheetml/2006/main">
  <c r="F22" i="4" l="1"/>
  <c r="D22" i="4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R8" i="1"/>
  <c r="S8" i="1"/>
  <c r="M9" i="1" l="1"/>
  <c r="N9" i="1"/>
  <c r="O9" i="1"/>
  <c r="P9" i="1"/>
  <c r="Q9" i="1"/>
  <c r="R9" i="1"/>
  <c r="M10" i="1"/>
  <c r="N10" i="1"/>
  <c r="O10" i="1"/>
  <c r="P10" i="1"/>
  <c r="Q10" i="1"/>
  <c r="R10" i="1"/>
  <c r="M11" i="1"/>
  <c r="N11" i="1"/>
  <c r="O11" i="1"/>
  <c r="P11" i="1"/>
  <c r="Q11" i="1"/>
  <c r="R11" i="1"/>
  <c r="M12" i="1"/>
  <c r="N12" i="1"/>
  <c r="O12" i="1"/>
  <c r="P12" i="1"/>
  <c r="Q12" i="1"/>
  <c r="R12" i="1"/>
  <c r="M13" i="1"/>
  <c r="N13" i="1"/>
  <c r="O13" i="1"/>
  <c r="P13" i="1"/>
  <c r="Q13" i="1"/>
  <c r="R13" i="1"/>
  <c r="M14" i="1"/>
  <c r="N14" i="1"/>
  <c r="O14" i="1"/>
  <c r="P14" i="1"/>
  <c r="Q14" i="1"/>
  <c r="R14" i="1"/>
  <c r="M15" i="1"/>
  <c r="N15" i="1"/>
  <c r="O15" i="1"/>
  <c r="P15" i="1"/>
  <c r="Q15" i="1"/>
  <c r="R15" i="1"/>
  <c r="M16" i="1"/>
  <c r="N16" i="1"/>
  <c r="O16" i="1"/>
  <c r="P16" i="1"/>
  <c r="Q16" i="1"/>
  <c r="R16" i="1"/>
  <c r="M17" i="1"/>
  <c r="N17" i="1"/>
  <c r="O17" i="1"/>
  <c r="P17" i="1"/>
  <c r="Q17" i="1"/>
  <c r="R17" i="1"/>
  <c r="M18" i="1"/>
  <c r="N18" i="1"/>
  <c r="O18" i="1"/>
  <c r="P18" i="1"/>
  <c r="Q18" i="1"/>
  <c r="R18" i="1"/>
  <c r="M19" i="1"/>
  <c r="N19" i="1"/>
  <c r="O19" i="1"/>
  <c r="P19" i="1"/>
  <c r="Q19" i="1"/>
  <c r="R19" i="1"/>
  <c r="M20" i="1"/>
  <c r="N20" i="1"/>
  <c r="O20" i="1"/>
  <c r="P20" i="1"/>
  <c r="Q20" i="1"/>
  <c r="R20" i="1"/>
  <c r="M21" i="1"/>
  <c r="N21" i="1"/>
  <c r="O21" i="1"/>
  <c r="P21" i="1"/>
  <c r="Q21" i="1"/>
  <c r="R21" i="1"/>
  <c r="M22" i="1"/>
  <c r="N22" i="1"/>
  <c r="O22" i="1"/>
  <c r="P22" i="1"/>
  <c r="Q22" i="1"/>
  <c r="R22" i="1"/>
  <c r="M23" i="1"/>
  <c r="N23" i="1"/>
  <c r="O23" i="1"/>
  <c r="P23" i="1"/>
  <c r="Q23" i="1"/>
  <c r="R23" i="1"/>
  <c r="M24" i="1"/>
  <c r="N24" i="1"/>
  <c r="O24" i="1"/>
  <c r="P24" i="1"/>
  <c r="Q24" i="1"/>
  <c r="R24" i="1"/>
  <c r="M25" i="1"/>
  <c r="N25" i="1"/>
  <c r="O25" i="1"/>
  <c r="P25" i="1"/>
  <c r="Q25" i="1"/>
  <c r="R25" i="1"/>
  <c r="M26" i="1"/>
  <c r="N26" i="1"/>
  <c r="O26" i="1"/>
  <c r="P26" i="1"/>
  <c r="Q26" i="1"/>
  <c r="R26" i="1"/>
  <c r="M27" i="1"/>
  <c r="N27" i="1"/>
  <c r="O27" i="1"/>
  <c r="P27" i="1"/>
  <c r="Q27" i="1"/>
  <c r="R27" i="1"/>
  <c r="Q8" i="1"/>
  <c r="P8" i="1"/>
  <c r="O8" i="1"/>
  <c r="M8" i="1"/>
  <c r="N8" i="1"/>
  <c r="K20" i="1" l="1"/>
  <c r="K14" i="1"/>
  <c r="K27" i="1"/>
  <c r="K26" i="1"/>
  <c r="K25" i="1"/>
  <c r="K24" i="1"/>
  <c r="K23" i="1"/>
  <c r="K22" i="1"/>
  <c r="K21" i="1"/>
  <c r="K19" i="1"/>
  <c r="K18" i="1"/>
  <c r="K17" i="1"/>
  <c r="K16" i="1"/>
  <c r="K15" i="1"/>
  <c r="K13" i="1"/>
  <c r="K12" i="1"/>
  <c r="K10" i="1"/>
  <c r="K9" i="1"/>
  <c r="K11" i="1"/>
  <c r="K8" i="1"/>
  <c r="G6" i="3"/>
  <c r="G10" i="3" s="1"/>
  <c r="F6" i="3"/>
  <c r="F10" i="3" s="1"/>
  <c r="H10" i="3" s="1"/>
  <c r="D6" i="3"/>
  <c r="D10" i="3" s="1"/>
  <c r="C6" i="3"/>
  <c r="C10" i="3" s="1"/>
  <c r="E10" i="3" l="1"/>
  <c r="N2" i="1" l="1"/>
  <c r="N3" i="1"/>
  <c r="N4" i="1"/>
  <c r="N5" i="1"/>
  <c r="N6" i="1"/>
  <c r="N1" i="1"/>
</calcChain>
</file>

<file path=xl/sharedStrings.xml><?xml version="1.0" encoding="utf-8"?>
<sst xmlns="http://schemas.openxmlformats.org/spreadsheetml/2006/main" count="138" uniqueCount="126">
  <si>
    <t>報告者</t>
    <rPh sb="0" eb="3">
      <t>ホウコクシャ</t>
    </rPh>
    <phoneticPr fontId="2"/>
  </si>
  <si>
    <t>県本部名</t>
  </si>
  <si>
    <t>ふりがな</t>
    <phoneticPr fontId="2"/>
  </si>
  <si>
    <t>性別</t>
  </si>
  <si>
    <t>組合名</t>
  </si>
  <si>
    <t>ホテル</t>
    <phoneticPr fontId="2"/>
  </si>
  <si>
    <t>連絡欄</t>
  </si>
  <si>
    <t>喫煙</t>
    <rPh sb="0" eb="2">
      <t>キツエン</t>
    </rPh>
    <phoneticPr fontId="2"/>
  </si>
  <si>
    <t>19(金）
前泊</t>
    <rPh sb="3" eb="4">
      <t>キン</t>
    </rPh>
    <rPh sb="6" eb="8">
      <t>ゼンパク</t>
    </rPh>
    <phoneticPr fontId="2"/>
  </si>
  <si>
    <t>20(土）
宿泊</t>
    <rPh sb="3" eb="4">
      <t>ド</t>
    </rPh>
    <rPh sb="6" eb="8">
      <t>シュクハク</t>
    </rPh>
    <phoneticPr fontId="2"/>
  </si>
  <si>
    <t>Tシャツサイズ</t>
    <phoneticPr fontId="2"/>
  </si>
  <si>
    <t>リーガプレイス肥後橋</t>
  </si>
  <si>
    <t>ホテルNCB</t>
  </si>
  <si>
    <t>ユニゾイン大阪北浜</t>
  </si>
  <si>
    <t>相鉄フレッサイン 北浜</t>
  </si>
  <si>
    <t>ホテルマイステイズ堺筋本町</t>
  </si>
  <si>
    <t>相鉄フレッサイン 淀屋橋</t>
  </si>
  <si>
    <t>費用計</t>
    <rPh sb="0" eb="3">
      <t>ヒヨウケイ</t>
    </rPh>
    <phoneticPr fontId="2"/>
  </si>
  <si>
    <t>自治労第９回現業組織集会＠大阪</t>
    <rPh sb="0" eb="3">
      <t>ジチロウ</t>
    </rPh>
    <rPh sb="3" eb="4">
      <t>ダイ</t>
    </rPh>
    <rPh sb="5" eb="6">
      <t>カイ</t>
    </rPh>
    <rPh sb="6" eb="8">
      <t>ゲンギョウ</t>
    </rPh>
    <rPh sb="8" eb="10">
      <t>ソシキ</t>
    </rPh>
    <rPh sb="10" eb="12">
      <t>シュウカイ</t>
    </rPh>
    <rPh sb="13" eb="15">
      <t>オオサカ</t>
    </rPh>
    <phoneticPr fontId="2"/>
  </si>
  <si>
    <t>No</t>
    <phoneticPr fontId="2"/>
  </si>
  <si>
    <t>前泊・7/19(金)</t>
    <rPh sb="0" eb="2">
      <t>マエハク</t>
    </rPh>
    <rPh sb="8" eb="9">
      <t>キン</t>
    </rPh>
    <phoneticPr fontId="2"/>
  </si>
  <si>
    <t>7/20(土)</t>
    <rPh sb="5" eb="6">
      <t>ツチ</t>
    </rPh>
    <phoneticPr fontId="2"/>
  </si>
  <si>
    <t>備考</t>
    <rPh sb="0" eb="2">
      <t>ビコウ</t>
    </rPh>
    <phoneticPr fontId="2"/>
  </si>
  <si>
    <t>キャンセル規定</t>
    <rPh sb="5" eb="7">
      <t>キテイ</t>
    </rPh>
    <phoneticPr fontId="2"/>
  </si>
  <si>
    <t>ホテルurl</t>
    <phoneticPr fontId="2"/>
  </si>
  <si>
    <t>禁煙</t>
    <rPh sb="0" eb="2">
      <t>キンエン</t>
    </rPh>
    <phoneticPr fontId="2"/>
  </si>
  <si>
    <t>料金</t>
    <rPh sb="0" eb="2">
      <t>リョウキン</t>
    </rPh>
    <phoneticPr fontId="2"/>
  </si>
  <si>
    <t>宿泊日の前日より起算</t>
    <rPh sb="0" eb="3">
      <t>シュクハクビ</t>
    </rPh>
    <rPh sb="4" eb="6">
      <t>ゼンジツ</t>
    </rPh>
    <rPh sb="8" eb="10">
      <t>キサン</t>
    </rPh>
    <phoneticPr fontId="2"/>
  </si>
  <si>
    <t>①</t>
    <phoneticPr fontId="2"/>
  </si>
  <si>
    <t>リーガプレイス肥後橋</t>
    <phoneticPr fontId="2"/>
  </si>
  <si>
    <t>※全館禁煙 　　(喫煙ﾌﾞｰｽあり)          　　</t>
    <rPh sb="1" eb="5">
      <t>ゼンカンキンエン</t>
    </rPh>
    <rPh sb="9" eb="11">
      <t>キツエン</t>
    </rPh>
    <phoneticPr fontId="2"/>
  </si>
  <si>
    <t>30日前～10%
20日前～20%
9日前～30%
2日前～50%
前日～80%
当日100%</t>
    <rPh sb="2" eb="4">
      <t>ニチマエ</t>
    </rPh>
    <rPh sb="11" eb="13">
      <t>ニチマエ</t>
    </rPh>
    <rPh sb="19" eb="21">
      <t>ニチマエ</t>
    </rPh>
    <rPh sb="27" eb="29">
      <t>ニチマエ</t>
    </rPh>
    <rPh sb="34" eb="36">
      <t>ゼンジツ</t>
    </rPh>
    <rPh sb="41" eb="43">
      <t>トウジツ</t>
    </rPh>
    <phoneticPr fontId="2"/>
  </si>
  <si>
    <t>https://www.rihga.co.jp/place-higobashi</t>
    <phoneticPr fontId="2"/>
  </si>
  <si>
    <t>②</t>
    <phoneticPr fontId="2"/>
  </si>
  <si>
    <t>相鉄フレッサイン 淀屋橋</t>
    <rPh sb="0" eb="2">
      <t>ソウテツ</t>
    </rPh>
    <rPh sb="9" eb="12">
      <t>ヨドヤバシ</t>
    </rPh>
    <phoneticPr fontId="2"/>
  </si>
  <si>
    <t>30日前～10%
20日前～20%
14日前～30%
7日前～50%
前日～80%
当日100%</t>
    <phoneticPr fontId="2"/>
  </si>
  <si>
    <t>https://sotetsu-hotels.com/fresa-inn/fresa-yodoyabashi/</t>
    <phoneticPr fontId="2"/>
  </si>
  <si>
    <t>③</t>
    <phoneticPr fontId="2"/>
  </si>
  <si>
    <t>ホテルNCB</t>
    <phoneticPr fontId="2"/>
  </si>
  <si>
    <t>30日前～10%
14日前～20%
9日前～30%
前日～50%
当日100%</t>
    <rPh sb="2" eb="4">
      <t>ニチマエ</t>
    </rPh>
    <rPh sb="11" eb="13">
      <t>ニチマエ</t>
    </rPh>
    <rPh sb="19" eb="21">
      <t>ニチマエ</t>
    </rPh>
    <rPh sb="26" eb="28">
      <t>ゼンジツ</t>
    </rPh>
    <rPh sb="33" eb="35">
      <t>トウジツ</t>
    </rPh>
    <phoneticPr fontId="2"/>
  </si>
  <si>
    <t>https://www.hotel-ncb.co.jp/</t>
    <phoneticPr fontId="2"/>
  </si>
  <si>
    <t>④</t>
    <phoneticPr fontId="2"/>
  </si>
  <si>
    <t>ユニゾイン大阪北浜</t>
    <rPh sb="5" eb="7">
      <t>オオサカ</t>
    </rPh>
    <rPh sb="7" eb="9">
      <t>キタハマ</t>
    </rPh>
    <phoneticPr fontId="2"/>
  </si>
  <si>
    <t>9日前～20%
7日前～50%
前日～100%</t>
    <rPh sb="1" eb="3">
      <t>ニチマエ</t>
    </rPh>
    <rPh sb="9" eb="11">
      <t>ニチマエ</t>
    </rPh>
    <rPh sb="16" eb="18">
      <t>ゼンジツ</t>
    </rPh>
    <phoneticPr fontId="2"/>
  </si>
  <si>
    <t>https://www.unizo-hotel.co.jp/inn-osaka.k/</t>
    <phoneticPr fontId="2"/>
  </si>
  <si>
    <t>⑤</t>
    <phoneticPr fontId="2"/>
  </si>
  <si>
    <t>相鉄フレッサイン 北浜</t>
    <rPh sb="0" eb="2">
      <t>ソウテツ</t>
    </rPh>
    <rPh sb="9" eb="11">
      <t>キタハマ</t>
    </rPh>
    <phoneticPr fontId="2"/>
  </si>
  <si>
    <t>30日前～20%
15日前～30%
8日前～50%
2日前～80%
前日～90%
当日100%</t>
    <rPh sb="34" eb="36">
      <t>ゼンジツ</t>
    </rPh>
    <phoneticPr fontId="2"/>
  </si>
  <si>
    <t>https://sotetsu-hotels.com/fresa-inn/kitahama/</t>
    <phoneticPr fontId="2"/>
  </si>
  <si>
    <t>⑥</t>
    <phoneticPr fontId="2"/>
  </si>
  <si>
    <t>ホテルマイステイズ堺筋本町</t>
    <rPh sb="9" eb="13">
      <t>サカイスジホンマチ</t>
    </rPh>
    <phoneticPr fontId="2"/>
  </si>
  <si>
    <t>14日前～10%
7日前～20%
3日前～50%
前日～80%
当日100%</t>
    <rPh sb="2" eb="4">
      <t>ニチマエ</t>
    </rPh>
    <rPh sb="10" eb="12">
      <t>ニチマエ</t>
    </rPh>
    <rPh sb="18" eb="20">
      <t>カマエ</t>
    </rPh>
    <rPh sb="25" eb="27">
      <t>ゼンジツ</t>
    </rPh>
    <rPh sb="32" eb="34">
      <t>トウジツ</t>
    </rPh>
    <phoneticPr fontId="2"/>
  </si>
  <si>
    <t>https://www.mystays.com/hotel-mystays-sakaisuji-honmachi-osaka/</t>
    <phoneticPr fontId="2"/>
  </si>
  <si>
    <t>※宿泊税1泊につき150円含まれています</t>
    <rPh sb="1" eb="4">
      <t>シュクハクゼイ</t>
    </rPh>
    <rPh sb="5" eb="6">
      <t>ハク</t>
    </rPh>
    <rPh sb="12" eb="13">
      <t>エン</t>
    </rPh>
    <rPh sb="13" eb="14">
      <t>フク</t>
    </rPh>
    <phoneticPr fontId="2"/>
  </si>
  <si>
    <t>※すべてシングル、朝食付、税サ込です</t>
    <rPh sb="9" eb="11">
      <t>チョウショク</t>
    </rPh>
    <rPh sb="11" eb="12">
      <t>ツキ</t>
    </rPh>
    <rPh sb="13" eb="14">
      <t>ゼイ</t>
    </rPh>
    <rPh sb="15" eb="16">
      <t>コミ</t>
    </rPh>
    <phoneticPr fontId="2"/>
  </si>
  <si>
    <t>SS</t>
  </si>
  <si>
    <t>M</t>
  </si>
  <si>
    <t>弁当</t>
    <rPh sb="0" eb="2">
      <t>ベントウ</t>
    </rPh>
    <phoneticPr fontId="2"/>
  </si>
  <si>
    <t>資料代</t>
    <rPh sb="0" eb="3">
      <t>シリョウダイ</t>
    </rPh>
    <phoneticPr fontId="2"/>
  </si>
  <si>
    <t>S</t>
  </si>
  <si>
    <t>L</t>
  </si>
  <si>
    <t>LL</t>
  </si>
  <si>
    <t>3L(+100円増)</t>
    <rPh sb="7" eb="8">
      <t>エン</t>
    </rPh>
    <rPh sb="8" eb="9">
      <t>マシ</t>
    </rPh>
    <phoneticPr fontId="2"/>
  </si>
  <si>
    <t>4L(+100円増)</t>
    <rPh sb="7" eb="9">
      <t>エンゾウ</t>
    </rPh>
    <phoneticPr fontId="2"/>
  </si>
  <si>
    <t>5L(+100円増)</t>
  </si>
  <si>
    <t>Tシャツ①</t>
    <phoneticPr fontId="2"/>
  </si>
  <si>
    <t>Tシャツ②</t>
    <phoneticPr fontId="2"/>
  </si>
  <si>
    <t>Tシャツ③</t>
    <phoneticPr fontId="2"/>
  </si>
  <si>
    <t>「自治労第９8回定期大会」宿泊申込用紙</t>
    <rPh sb="8" eb="10">
      <t>テイキ</t>
    </rPh>
    <rPh sb="10" eb="12">
      <t>タイカイ</t>
    </rPh>
    <rPh sb="13" eb="15">
      <t>シュクハク</t>
    </rPh>
    <rPh sb="15" eb="17">
      <t>モウシコミ</t>
    </rPh>
    <rPh sb="17" eb="19">
      <t>ヨウシ</t>
    </rPh>
    <phoneticPr fontId="2"/>
  </si>
  <si>
    <t>8/28(水）
前泊</t>
    <rPh sb="5" eb="6">
      <t>スイ</t>
    </rPh>
    <rPh sb="8" eb="10">
      <t>ゼンパク</t>
    </rPh>
    <phoneticPr fontId="2"/>
  </si>
  <si>
    <t>8/29(木）
宿泊</t>
    <rPh sb="5" eb="6">
      <t>モク</t>
    </rPh>
    <rPh sb="8" eb="10">
      <t>シュクハク</t>
    </rPh>
    <phoneticPr fontId="2"/>
  </si>
  <si>
    <t>喫煙希望　のみ”〇”</t>
    <rPh sb="0" eb="2">
      <t>キツエン</t>
    </rPh>
    <rPh sb="2" eb="4">
      <t>キボウ</t>
    </rPh>
    <phoneticPr fontId="2"/>
  </si>
  <si>
    <t>宿泊者</t>
    <rPh sb="0" eb="3">
      <t>シュクハクシャ</t>
    </rPh>
    <phoneticPr fontId="2"/>
  </si>
  <si>
    <t>自治労第９８回定期大会（千葉）　大会日程：２０２４年８月２９日（木）～３０日（金）</t>
    <rPh sb="0" eb="3">
      <t>ジチロウ</t>
    </rPh>
    <rPh sb="3" eb="4">
      <t>ダイ</t>
    </rPh>
    <rPh sb="6" eb="7">
      <t>カイ</t>
    </rPh>
    <rPh sb="7" eb="9">
      <t>テイキ</t>
    </rPh>
    <rPh sb="9" eb="11">
      <t>タイカイ</t>
    </rPh>
    <rPh sb="12" eb="14">
      <t>チバ</t>
    </rPh>
    <rPh sb="16" eb="18">
      <t>タイカイ</t>
    </rPh>
    <rPh sb="18" eb="20">
      <t>ニッテイ</t>
    </rPh>
    <rPh sb="25" eb="26">
      <t>ネン</t>
    </rPh>
    <rPh sb="27" eb="28">
      <t>ガツ</t>
    </rPh>
    <rPh sb="30" eb="31">
      <t>ヒ</t>
    </rPh>
    <rPh sb="32" eb="33">
      <t>モク</t>
    </rPh>
    <rPh sb="37" eb="38">
      <t>ヒ</t>
    </rPh>
    <rPh sb="39" eb="40">
      <t>キン</t>
    </rPh>
    <phoneticPr fontId="2"/>
  </si>
  <si>
    <t>施設名</t>
    <rPh sb="0" eb="3">
      <t>シセツメイ</t>
    </rPh>
    <phoneticPr fontId="2"/>
  </si>
  <si>
    <t>8/28（水）前泊</t>
    <rPh sb="5" eb="6">
      <t>スイ</t>
    </rPh>
    <rPh sb="7" eb="9">
      <t>マエハク</t>
    </rPh>
    <phoneticPr fontId="2"/>
  </si>
  <si>
    <t>8/29（木）</t>
    <rPh sb="5" eb="6">
      <t>モク</t>
    </rPh>
    <phoneticPr fontId="2"/>
  </si>
  <si>
    <t>url</t>
    <phoneticPr fontId="2"/>
  </si>
  <si>
    <t>キャンセル料（宿泊日の前日より起算）</t>
    <rPh sb="5" eb="6">
      <t>リョウ</t>
    </rPh>
    <rPh sb="7" eb="9">
      <t>シュクハク</t>
    </rPh>
    <rPh sb="9" eb="10">
      <t>ヒ</t>
    </rPh>
    <rPh sb="11" eb="13">
      <t>ゼンジツ</t>
    </rPh>
    <rPh sb="15" eb="17">
      <t>キサン</t>
    </rPh>
    <phoneticPr fontId="2"/>
  </si>
  <si>
    <t>仕入数</t>
    <rPh sb="0" eb="2">
      <t>シイレ</t>
    </rPh>
    <rPh sb="2" eb="3">
      <t>カズ</t>
    </rPh>
    <phoneticPr fontId="2"/>
  </si>
  <si>
    <r>
      <t>ザキューブホテル千葉</t>
    </r>
    <r>
      <rPr>
        <sz val="11"/>
        <color rgb="FFFF0000"/>
        <rFont val="ＭＳ Ｐゴシック"/>
        <family val="3"/>
        <charset val="128"/>
        <scheme val="minor"/>
      </rPr>
      <t>(全室禁煙)</t>
    </r>
    <rPh sb="8" eb="10">
      <t>チバ</t>
    </rPh>
    <rPh sb="11" eb="13">
      <t>ゼンシツ</t>
    </rPh>
    <rPh sb="13" eb="15">
      <t>キンエン</t>
    </rPh>
    <phoneticPr fontId="2"/>
  </si>
  <si>
    <t>https://www.thequbehotelchiba.com/</t>
    <phoneticPr fontId="2"/>
  </si>
  <si>
    <t>20日前10%／14日前30%／5日前50%／前日100%</t>
    <rPh sb="2" eb="4">
      <t>ニチマエ</t>
    </rPh>
    <rPh sb="10" eb="12">
      <t>ニチマエ</t>
    </rPh>
    <rPh sb="17" eb="19">
      <t>ニチマエ</t>
    </rPh>
    <rPh sb="23" eb="25">
      <t>ゼンジツ</t>
    </rPh>
    <phoneticPr fontId="2"/>
  </si>
  <si>
    <r>
      <t>京成ホテルミラマーレ</t>
    </r>
    <r>
      <rPr>
        <sz val="11"/>
        <color rgb="FFFF0000"/>
        <rFont val="ＭＳ Ｐゴシック"/>
        <family val="3"/>
        <charset val="128"/>
        <scheme val="minor"/>
      </rPr>
      <t>(全室禁煙)</t>
    </r>
    <rPh sb="0" eb="2">
      <t>ケイセイ</t>
    </rPh>
    <rPh sb="11" eb="15">
      <t>ゼンシツキンエン</t>
    </rPh>
    <phoneticPr fontId="2"/>
  </si>
  <si>
    <t>https://www.miramare.co.jp/</t>
    <phoneticPr fontId="2"/>
  </si>
  <si>
    <t>７日前30%／前日50%／当日100%</t>
    <phoneticPr fontId="2"/>
  </si>
  <si>
    <r>
      <t>ホテルポートプラザちば</t>
    </r>
    <r>
      <rPr>
        <sz val="11"/>
        <color rgb="FFFF0000"/>
        <rFont val="ＭＳ Ｐゴシック"/>
        <family val="3"/>
        <charset val="128"/>
        <scheme val="minor"/>
      </rPr>
      <t>(全室禁煙)</t>
    </r>
    <rPh sb="12" eb="14">
      <t>ゼンシツ</t>
    </rPh>
    <rPh sb="14" eb="16">
      <t>キンエン</t>
    </rPh>
    <phoneticPr fontId="2"/>
  </si>
  <si>
    <t>https://www.kourituyasuragi.jp/chiba/</t>
    <phoneticPr fontId="2"/>
  </si>
  <si>
    <t>ダイワロイネットホテル千葉駅前</t>
    <rPh sb="11" eb="15">
      <t>チバエキマエ</t>
    </rPh>
    <phoneticPr fontId="2"/>
  </si>
  <si>
    <t>https://www.daiwaroynet.jp/chibaekimae/</t>
    <phoneticPr fontId="2"/>
  </si>
  <si>
    <t>9日前10%／前日20%／当日100%</t>
    <phoneticPr fontId="2"/>
  </si>
  <si>
    <r>
      <t>The Cozy Hotel CHIBA</t>
    </r>
    <r>
      <rPr>
        <sz val="11"/>
        <color rgb="FFFF0000"/>
        <rFont val="ＭＳ Ｐゴシック"/>
        <family val="3"/>
        <charset val="128"/>
        <scheme val="minor"/>
      </rPr>
      <t>(全室禁煙)</t>
    </r>
    <rPh sb="21" eb="25">
      <t>ゼンシツキンエン</t>
    </rPh>
    <phoneticPr fontId="2"/>
  </si>
  <si>
    <t>朝食弁当</t>
    <rPh sb="0" eb="2">
      <t>チョウショク</t>
    </rPh>
    <rPh sb="2" eb="4">
      <t>ベントウ</t>
    </rPh>
    <phoneticPr fontId="2"/>
  </si>
  <si>
    <t>https://www.the-cozy-hotel.jp/</t>
    <phoneticPr fontId="2"/>
  </si>
  <si>
    <t>14日前20%／7日前40%／前日100%</t>
    <phoneticPr fontId="2"/>
  </si>
  <si>
    <t>ベッセルイン千葉駅前</t>
    <rPh sb="6" eb="8">
      <t>チバ</t>
    </rPh>
    <rPh sb="8" eb="10">
      <t>エキマエ</t>
    </rPh>
    <phoneticPr fontId="2"/>
  </si>
  <si>
    <t>https://www.vessel-hotel.jp/inn/chiba/</t>
    <phoneticPr fontId="2"/>
  </si>
  <si>
    <t>20日前10%／9日前20%／前日80%／当日100%</t>
    <rPh sb="2" eb="4">
      <t>ニチマエ</t>
    </rPh>
    <rPh sb="9" eb="11">
      <t>ニチマエ</t>
    </rPh>
    <rPh sb="15" eb="17">
      <t>ゼンジツ</t>
    </rPh>
    <rPh sb="21" eb="23">
      <t>トウジツ</t>
    </rPh>
    <phoneticPr fontId="2"/>
  </si>
  <si>
    <t>ホテルルートイン千葉浜野-東京湾岸道-</t>
    <rPh sb="8" eb="10">
      <t>チバ</t>
    </rPh>
    <rPh sb="10" eb="12">
      <t>ハマノ</t>
    </rPh>
    <phoneticPr fontId="2"/>
  </si>
  <si>
    <t>https://www.route-inn.co.jp/hotel_list/chiba/index_hotel_id_674/</t>
    <phoneticPr fontId="2"/>
  </si>
  <si>
    <t>14日前10%／9日前20%／3日前50%／前日80%／当日100%</t>
    <rPh sb="9" eb="11">
      <t>ニチマエ</t>
    </rPh>
    <rPh sb="16" eb="18">
      <t>カマエ</t>
    </rPh>
    <rPh sb="22" eb="24">
      <t>ゼンジツ</t>
    </rPh>
    <rPh sb="28" eb="30">
      <t>トウジツ</t>
    </rPh>
    <phoneticPr fontId="2"/>
  </si>
  <si>
    <t>テトランゼ幕張稲毛海岸ホテル</t>
    <rPh sb="5" eb="7">
      <t>マクハリ</t>
    </rPh>
    <rPh sb="7" eb="9">
      <t>イナゲ</t>
    </rPh>
    <rPh sb="9" eb="11">
      <t>カイガン</t>
    </rPh>
    <phoneticPr fontId="2"/>
  </si>
  <si>
    <t>https://www.tetoranze.com/</t>
    <phoneticPr fontId="2"/>
  </si>
  <si>
    <t>14日前10%／9日前20%／3日前50%／前日80%／当日100%</t>
    <phoneticPr fontId="2"/>
  </si>
  <si>
    <t>ダイワロイネットホテル千葉中央</t>
    <rPh sb="11" eb="13">
      <t>チバ</t>
    </rPh>
    <rPh sb="13" eb="15">
      <t>チュウオウ</t>
    </rPh>
    <phoneticPr fontId="2"/>
  </si>
  <si>
    <t>https://www.daiwaroynet.jp/chiba-chuo/</t>
    <phoneticPr fontId="2"/>
  </si>
  <si>
    <t>20日前10%／14日前20%／9日前50%／前日100%</t>
    <rPh sb="2" eb="4">
      <t>ニチマエ</t>
    </rPh>
    <rPh sb="10" eb="12">
      <t>ニチマエ</t>
    </rPh>
    <rPh sb="17" eb="19">
      <t>ニチマエ</t>
    </rPh>
    <rPh sb="23" eb="25">
      <t>ゼンジツ</t>
    </rPh>
    <phoneticPr fontId="2"/>
  </si>
  <si>
    <t>ホテルサンルート千葉</t>
    <rPh sb="8" eb="10">
      <t>チバ</t>
    </rPh>
    <phoneticPr fontId="2"/>
  </si>
  <si>
    <t>https://sotetsu-hotels.com/sunroute/chiba/</t>
    <phoneticPr fontId="2"/>
  </si>
  <si>
    <t>20日前10%／14日前20%／7日前50%／前日100%</t>
    <rPh sb="2" eb="4">
      <t>ニチマエ</t>
    </rPh>
    <rPh sb="10" eb="12">
      <t>ニチマエ</t>
    </rPh>
    <rPh sb="17" eb="19">
      <t>ニチマエ</t>
    </rPh>
    <rPh sb="23" eb="25">
      <t>ゼンジツ</t>
    </rPh>
    <phoneticPr fontId="2"/>
  </si>
  <si>
    <t>●すべて1人1室利用・朝食付料金です</t>
    <rPh sb="5" eb="6">
      <t>ヒト</t>
    </rPh>
    <rPh sb="7" eb="8">
      <t>シツ</t>
    </rPh>
    <rPh sb="8" eb="10">
      <t>リヨウ</t>
    </rPh>
    <rPh sb="11" eb="13">
      <t>チョウショク</t>
    </rPh>
    <rPh sb="13" eb="14">
      <t>ツキ</t>
    </rPh>
    <rPh sb="14" eb="16">
      <t>リョウキン</t>
    </rPh>
    <phoneticPr fontId="2"/>
  </si>
  <si>
    <t>●5. The Cozy Hotel CHIBA　の朝食（仕出し弁当）はフロントにて朝7時30～お渡しとなります。朝食弁当不要の場合、＠12，300-となります。</t>
    <rPh sb="26" eb="28">
      <t>チョウショク</t>
    </rPh>
    <rPh sb="29" eb="31">
      <t>シダ</t>
    </rPh>
    <rPh sb="32" eb="34">
      <t>ベントウ</t>
    </rPh>
    <rPh sb="42" eb="43">
      <t>アサ</t>
    </rPh>
    <rPh sb="44" eb="45">
      <t>ジ</t>
    </rPh>
    <rPh sb="49" eb="50">
      <t>ワタ</t>
    </rPh>
    <rPh sb="57" eb="59">
      <t>チョウショク</t>
    </rPh>
    <rPh sb="59" eb="61">
      <t>ベントウ</t>
    </rPh>
    <rPh sb="61" eb="63">
      <t>フヨウ</t>
    </rPh>
    <rPh sb="64" eb="66">
      <t>バアイ</t>
    </rPh>
    <phoneticPr fontId="2"/>
  </si>
  <si>
    <t>●全室禁煙のホテルには喫煙ブースの設置がホテル内にあります。</t>
    <rPh sb="1" eb="3">
      <t>ゼンシツ</t>
    </rPh>
    <rPh sb="3" eb="5">
      <t>キンエン</t>
    </rPh>
    <rPh sb="11" eb="13">
      <t>キツエン</t>
    </rPh>
    <rPh sb="17" eb="19">
      <t>セッチ</t>
    </rPh>
    <rPh sb="23" eb="24">
      <t>ナイ</t>
    </rPh>
    <phoneticPr fontId="2"/>
  </si>
  <si>
    <t>●禁煙室・喫煙室のご希望はリクエストとしてお預かりします。</t>
    <rPh sb="3" eb="4">
      <t>シツ</t>
    </rPh>
    <rPh sb="7" eb="8">
      <t>シツ</t>
    </rPh>
    <phoneticPr fontId="2"/>
  </si>
  <si>
    <t>　(NO.4, 6, 7, 8, 9, 10のホテルは喫煙室所有していますが、ご希望に添えない場合もございますので予めご了承ください）)</t>
    <rPh sb="30" eb="32">
      <t>ショユウ</t>
    </rPh>
    <rPh sb="40" eb="42">
      <t>キボウ</t>
    </rPh>
    <rPh sb="43" eb="44">
      <t>ソ</t>
    </rPh>
    <rPh sb="47" eb="49">
      <t>バアイ</t>
    </rPh>
    <rPh sb="57" eb="58">
      <t>アラカジ</t>
    </rPh>
    <rPh sb="60" eb="62">
      <t>リョウショウ</t>
    </rPh>
    <phoneticPr fontId="2"/>
  </si>
  <si>
    <t>【参考アクセス】</t>
    <rPh sb="1" eb="3">
      <t>サンコウ</t>
    </rPh>
    <phoneticPr fontId="14"/>
  </si>
  <si>
    <t>ザキューブホテル千葉・・・・・大会会場まで徒歩5分（約420m)</t>
    <rPh sb="8" eb="10">
      <t>チバ</t>
    </rPh>
    <rPh sb="15" eb="17">
      <t>タイカイ</t>
    </rPh>
    <rPh sb="17" eb="19">
      <t>カイジョウ</t>
    </rPh>
    <rPh sb="21" eb="23">
      <t>トホ</t>
    </rPh>
    <rPh sb="24" eb="25">
      <t>フン</t>
    </rPh>
    <rPh sb="26" eb="27">
      <t>ヤク</t>
    </rPh>
    <phoneticPr fontId="14"/>
  </si>
  <si>
    <t>京成ホテルミラマーレ・・・・・大会会場まで徒歩13分（約1km)</t>
    <rPh sb="0" eb="2">
      <t>ケイセイ</t>
    </rPh>
    <rPh sb="15" eb="17">
      <t>タイカイ</t>
    </rPh>
    <rPh sb="17" eb="19">
      <t>カイジョウ</t>
    </rPh>
    <rPh sb="21" eb="23">
      <t>トホ</t>
    </rPh>
    <rPh sb="25" eb="26">
      <t>フン</t>
    </rPh>
    <rPh sb="27" eb="28">
      <t>ヤク</t>
    </rPh>
    <phoneticPr fontId="14"/>
  </si>
  <si>
    <t>ホテルポートプラザ千葉・・・大会会場まで徒歩15分（約1．2km)</t>
    <rPh sb="9" eb="11">
      <t>チバ</t>
    </rPh>
    <rPh sb="14" eb="16">
      <t>タイカイ</t>
    </rPh>
    <rPh sb="16" eb="18">
      <t>カイジョウ</t>
    </rPh>
    <rPh sb="20" eb="22">
      <t>トホ</t>
    </rPh>
    <rPh sb="24" eb="25">
      <t>フン</t>
    </rPh>
    <rPh sb="26" eb="27">
      <t>ヤク</t>
    </rPh>
    <phoneticPr fontId="14"/>
  </si>
  <si>
    <t>ダイワロイネットホテル千葉駅前・・・・大会会場まで徒歩20分（約1.5km)</t>
    <rPh sb="19" eb="21">
      <t>タイカイ</t>
    </rPh>
    <rPh sb="21" eb="23">
      <t>カイジョウ</t>
    </rPh>
    <rPh sb="25" eb="27">
      <t>トホ</t>
    </rPh>
    <rPh sb="29" eb="30">
      <t>フン</t>
    </rPh>
    <rPh sb="31" eb="32">
      <t>ヤク</t>
    </rPh>
    <phoneticPr fontId="14"/>
  </si>
  <si>
    <t>The Cozy Hotel CHIBA・・・・大会会場まで徒歩20分（約1.5km)</t>
    <rPh sb="24" eb="26">
      <t>タイカイ</t>
    </rPh>
    <rPh sb="26" eb="28">
      <t>カイジョウ</t>
    </rPh>
    <rPh sb="30" eb="32">
      <t>トホ</t>
    </rPh>
    <rPh sb="34" eb="35">
      <t>フン</t>
    </rPh>
    <rPh sb="36" eb="37">
      <t>ヤク</t>
    </rPh>
    <phoneticPr fontId="14"/>
  </si>
  <si>
    <t>ベッセルイン千葉駅前・・・・・大会会場まで徒歩21分（約1.6km)</t>
    <rPh sb="15" eb="17">
      <t>タイカイ</t>
    </rPh>
    <rPh sb="17" eb="19">
      <t>カイジョウ</t>
    </rPh>
    <rPh sb="21" eb="23">
      <t>トホ</t>
    </rPh>
    <rPh sb="25" eb="26">
      <t>フン</t>
    </rPh>
    <rPh sb="27" eb="28">
      <t>ヤク</t>
    </rPh>
    <phoneticPr fontId="14"/>
  </si>
  <si>
    <t>ホテルルートイン千葉浜野-東京湾岸道-・・・・・大会会場から徒歩20分で「千葉駅」、JR内房線快速で3駅（13分）「浜野駅」より徒歩8分</t>
    <rPh sb="13" eb="15">
      <t>トウキョウ</t>
    </rPh>
    <rPh sb="15" eb="17">
      <t>ワンガン</t>
    </rPh>
    <rPh sb="17" eb="18">
      <t>ドウ</t>
    </rPh>
    <rPh sb="24" eb="26">
      <t>タイカイ</t>
    </rPh>
    <rPh sb="26" eb="28">
      <t>カイジョウ</t>
    </rPh>
    <rPh sb="30" eb="32">
      <t>トホ</t>
    </rPh>
    <rPh sb="34" eb="35">
      <t>フン</t>
    </rPh>
    <rPh sb="37" eb="39">
      <t>チバ</t>
    </rPh>
    <rPh sb="39" eb="40">
      <t>エキ</t>
    </rPh>
    <rPh sb="44" eb="47">
      <t>ウチボウセン</t>
    </rPh>
    <rPh sb="47" eb="49">
      <t>カイソク</t>
    </rPh>
    <rPh sb="51" eb="52">
      <t>エキ</t>
    </rPh>
    <rPh sb="55" eb="56">
      <t>フン</t>
    </rPh>
    <rPh sb="58" eb="60">
      <t>ハマノ</t>
    </rPh>
    <rPh sb="60" eb="61">
      <t>エキ</t>
    </rPh>
    <rPh sb="64" eb="66">
      <t>トホ</t>
    </rPh>
    <rPh sb="67" eb="68">
      <t>フン</t>
    </rPh>
    <phoneticPr fontId="14"/>
  </si>
  <si>
    <t>テトランゼ幕張稲毛海岸ホテル・・・・・大会会場から徒歩20分で「千葉みなと駅」、JR京葉線快速で1駅（3分）「稲毛海岸駅」より徒歩2分</t>
    <rPh sb="19" eb="21">
      <t>タイカイ</t>
    </rPh>
    <rPh sb="21" eb="23">
      <t>カイジョウ</t>
    </rPh>
    <rPh sb="25" eb="27">
      <t>トホ</t>
    </rPh>
    <rPh sb="29" eb="30">
      <t>フン</t>
    </rPh>
    <rPh sb="32" eb="34">
      <t>チバ</t>
    </rPh>
    <rPh sb="37" eb="38">
      <t>エキ</t>
    </rPh>
    <rPh sb="42" eb="45">
      <t>ケイヨウセン</t>
    </rPh>
    <rPh sb="45" eb="47">
      <t>カイソク</t>
    </rPh>
    <rPh sb="49" eb="50">
      <t>エキ</t>
    </rPh>
    <rPh sb="52" eb="53">
      <t>フン</t>
    </rPh>
    <rPh sb="55" eb="57">
      <t>イナゲ</t>
    </rPh>
    <rPh sb="57" eb="59">
      <t>カイガン</t>
    </rPh>
    <rPh sb="59" eb="60">
      <t>エキ</t>
    </rPh>
    <rPh sb="63" eb="65">
      <t>トホ</t>
    </rPh>
    <rPh sb="66" eb="67">
      <t>フン</t>
    </rPh>
    <phoneticPr fontId="14"/>
  </si>
  <si>
    <t>ダイワロイネットホテル千葉中央・・・・大会会場まで徒歩13分（約1km)</t>
    <rPh sb="19" eb="21">
      <t>タイカイ</t>
    </rPh>
    <rPh sb="21" eb="23">
      <t>カイジョウ</t>
    </rPh>
    <rPh sb="25" eb="27">
      <t>トホ</t>
    </rPh>
    <rPh sb="29" eb="30">
      <t>フン</t>
    </rPh>
    <rPh sb="31" eb="32">
      <t>ヤク</t>
    </rPh>
    <phoneticPr fontId="14"/>
  </si>
  <si>
    <t>ホテルサンルート千葉・・・・大会会場まで約16分（約1.3km)</t>
    <rPh sb="14" eb="16">
      <t>タイカイ</t>
    </rPh>
    <rPh sb="16" eb="18">
      <t>カイジョウ</t>
    </rPh>
    <rPh sb="20" eb="21">
      <t>ヤク</t>
    </rPh>
    <rPh sb="23" eb="24">
      <t>フン</t>
    </rPh>
    <rPh sb="25" eb="26">
      <t>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</si>
</sst>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7" xfId="0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11" fillId="0" borderId="16" xfId="0" applyNumberFormat="1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0" fillId="0" borderId="7" xfId="4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11" fillId="0" borderId="19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0" fillId="0" borderId="0" xfId="3" applyFont="1" applyFill="1">
      <alignment vertical="center"/>
    </xf>
    <xf numFmtId="176" fontId="0" fillId="0" borderId="0" xfId="3" applyNumberFormat="1" applyFont="1" applyFill="1">
      <alignment vertical="center"/>
    </xf>
    <xf numFmtId="38" fontId="1" fillId="0" borderId="0" xfId="3" applyFont="1">
      <alignment vertical="center"/>
    </xf>
    <xf numFmtId="38" fontId="1" fillId="0" borderId="6" xfId="0" applyNumberFormat="1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0" xfId="0" applyFont="1" applyAlignment="1">
      <alignment vertical="center" wrapText="1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42" fontId="12" fillId="0" borderId="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shrinkToFit="1"/>
    </xf>
    <xf numFmtId="0" fontId="10" fillId="0" borderId="30" xfId="4" applyBorder="1" applyAlignment="1">
      <alignment vertical="center" shrinkToFit="1"/>
    </xf>
    <xf numFmtId="0" fontId="12" fillId="0" borderId="31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0" fillId="0" borderId="8" xfId="4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42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 shrinkToFit="1"/>
    </xf>
    <xf numFmtId="0" fontId="10" fillId="3" borderId="8" xfId="4" applyFill="1" applyBorder="1" applyAlignment="1">
      <alignment vertical="center" shrinkToFit="1"/>
    </xf>
    <xf numFmtId="0" fontId="12" fillId="3" borderId="16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42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56" fontId="12" fillId="0" borderId="24" xfId="0" applyNumberFormat="1" applyFont="1" applyBorder="1" applyAlignment="1">
      <alignment horizontal="center" vertical="center"/>
    </xf>
    <xf numFmtId="56" fontId="12" fillId="0" borderId="2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5">
    <cellStyle name="ハイパーリンク" xfId="4" builtinId="8"/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iwaroynet.jp/chiba-chuo/" TargetMode="External"/><Relationship Id="rId3" Type="http://schemas.openxmlformats.org/officeDocument/2006/relationships/hyperlink" Target="https://www.daiwaroynet.jp/chibaekimae/" TargetMode="External"/><Relationship Id="rId7" Type="http://schemas.openxmlformats.org/officeDocument/2006/relationships/hyperlink" Target="https://www.tetoranze.com/" TargetMode="External"/><Relationship Id="rId2" Type="http://schemas.openxmlformats.org/officeDocument/2006/relationships/hyperlink" Target="https://www.kourituyasuragi.jp/chiba/" TargetMode="External"/><Relationship Id="rId1" Type="http://schemas.openxmlformats.org/officeDocument/2006/relationships/hyperlink" Target="https://www.miramare.co.jp/" TargetMode="External"/><Relationship Id="rId6" Type="http://schemas.openxmlformats.org/officeDocument/2006/relationships/hyperlink" Target="https://www.route-inn.co.jp/hotel_list/chiba/index_hotel_id_674/" TargetMode="External"/><Relationship Id="rId5" Type="http://schemas.openxmlformats.org/officeDocument/2006/relationships/hyperlink" Target="https://www.vessel-hotel.jp/inn/chib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he-cozy-hotel.jp/" TargetMode="External"/><Relationship Id="rId9" Type="http://schemas.openxmlformats.org/officeDocument/2006/relationships/hyperlink" Target="https://sotetsu-hotels.com/sunroute/chi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tel-ncb.co.jp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tetsu-hotels.com/fresa-inn/fresa-yodoyabashi/" TargetMode="External"/><Relationship Id="rId1" Type="http://schemas.openxmlformats.org/officeDocument/2006/relationships/hyperlink" Target="https://www.rihga.co.jp/place-higobashi" TargetMode="External"/><Relationship Id="rId6" Type="http://schemas.openxmlformats.org/officeDocument/2006/relationships/hyperlink" Target="https://www.mystays.com/hotel-mystays-sakaisuji-honmachi-osaka/" TargetMode="External"/><Relationship Id="rId5" Type="http://schemas.openxmlformats.org/officeDocument/2006/relationships/hyperlink" Target="https://sotetsu-hotels.com/fresa-inn/kitahama/" TargetMode="External"/><Relationship Id="rId4" Type="http://schemas.openxmlformats.org/officeDocument/2006/relationships/hyperlink" Target="https://www.unizo-hotel.co.jp/inn-osaka.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workbookViewId="0">
      <selection activeCell="C19" sqref="C19"/>
    </sheetView>
  </sheetViews>
  <sheetFormatPr defaultColWidth="8.75" defaultRowHeight="13.5" x14ac:dyDescent="0.15"/>
  <cols>
    <col min="1" max="1" width="4.375" style="52" customWidth="1"/>
    <col min="2" max="2" width="6.625" style="53" customWidth="1"/>
    <col min="3" max="3" width="37.125" style="52" customWidth="1"/>
    <col min="4" max="4" width="9.125" style="53" bestFit="1" customWidth="1"/>
    <col min="5" max="5" width="10" style="54" bestFit="1" customWidth="1"/>
    <col min="6" max="6" width="9.125" style="53" bestFit="1" customWidth="1"/>
    <col min="7" max="7" width="10" style="54" bestFit="1" customWidth="1"/>
    <col min="8" max="8" width="17.375" style="55" customWidth="1"/>
    <col min="9" max="9" width="23.75" style="55" customWidth="1"/>
    <col min="10" max="10" width="52" style="52" bestFit="1" customWidth="1"/>
    <col min="11" max="16384" width="8.75" style="52"/>
  </cols>
  <sheetData>
    <row r="1" spans="2:10" ht="18.75" customHeight="1" x14ac:dyDescent="0.15">
      <c r="B1" s="52" t="s">
        <v>73</v>
      </c>
    </row>
    <row r="2" spans="2:10" ht="18.75" customHeight="1" x14ac:dyDescent="0.15"/>
    <row r="3" spans="2:10" ht="14.25" thickBot="1" x14ac:dyDescent="0.2"/>
    <row r="4" spans="2:10" ht="18.75" customHeight="1" x14ac:dyDescent="0.15">
      <c r="B4" s="95" t="s">
        <v>19</v>
      </c>
      <c r="C4" s="97" t="s">
        <v>74</v>
      </c>
      <c r="D4" s="99" t="s">
        <v>75</v>
      </c>
      <c r="E4" s="100"/>
      <c r="F4" s="99" t="s">
        <v>76</v>
      </c>
      <c r="G4" s="100"/>
      <c r="H4" s="101" t="s">
        <v>22</v>
      </c>
      <c r="I4" s="101" t="s">
        <v>77</v>
      </c>
      <c r="J4" s="93" t="s">
        <v>78</v>
      </c>
    </row>
    <row r="5" spans="2:10" ht="18.75" customHeight="1" x14ac:dyDescent="0.15">
      <c r="B5" s="96"/>
      <c r="C5" s="98"/>
      <c r="D5" s="56" t="s">
        <v>79</v>
      </c>
      <c r="E5" s="57" t="s">
        <v>26</v>
      </c>
      <c r="F5" s="56" t="s">
        <v>79</v>
      </c>
      <c r="G5" s="57" t="s">
        <v>26</v>
      </c>
      <c r="H5" s="102"/>
      <c r="I5" s="103"/>
      <c r="J5" s="94"/>
    </row>
    <row r="6" spans="2:10" x14ac:dyDescent="0.15">
      <c r="B6" s="58">
        <v>1</v>
      </c>
      <c r="C6" s="59" t="s">
        <v>80</v>
      </c>
      <c r="D6" s="56">
        <v>50</v>
      </c>
      <c r="E6" s="57">
        <v>16200</v>
      </c>
      <c r="F6" s="56">
        <v>50</v>
      </c>
      <c r="G6" s="57">
        <v>16200</v>
      </c>
      <c r="H6" s="60"/>
      <c r="I6" s="61" t="s">
        <v>81</v>
      </c>
      <c r="J6" s="62" t="s">
        <v>82</v>
      </c>
    </row>
    <row r="7" spans="2:10" ht="18.75" customHeight="1" x14ac:dyDescent="0.15">
      <c r="B7" s="63">
        <v>2</v>
      </c>
      <c r="C7" s="64" t="s">
        <v>83</v>
      </c>
      <c r="D7" s="56">
        <v>50</v>
      </c>
      <c r="E7" s="57">
        <v>13600</v>
      </c>
      <c r="F7" s="56">
        <v>50</v>
      </c>
      <c r="G7" s="57">
        <v>13600</v>
      </c>
      <c r="H7" s="60"/>
      <c r="I7" s="65" t="s">
        <v>84</v>
      </c>
      <c r="J7" s="66" t="s">
        <v>85</v>
      </c>
    </row>
    <row r="8" spans="2:10" ht="18.75" customHeight="1" x14ac:dyDescent="0.15">
      <c r="B8" s="63">
        <v>3</v>
      </c>
      <c r="C8" s="64" t="s">
        <v>86</v>
      </c>
      <c r="D8" s="56">
        <v>40</v>
      </c>
      <c r="E8" s="57">
        <v>12000</v>
      </c>
      <c r="F8" s="56">
        <v>40</v>
      </c>
      <c r="G8" s="57">
        <v>12000</v>
      </c>
      <c r="H8" s="60"/>
      <c r="I8" s="65" t="s">
        <v>87</v>
      </c>
      <c r="J8" s="66" t="s">
        <v>85</v>
      </c>
    </row>
    <row r="9" spans="2:10" s="74" customFormat="1" ht="18.75" customHeight="1" x14ac:dyDescent="0.15">
      <c r="B9" s="67">
        <v>4</v>
      </c>
      <c r="C9" s="68" t="s">
        <v>88</v>
      </c>
      <c r="D9" s="69">
        <v>50</v>
      </c>
      <c r="E9" s="70">
        <v>14000</v>
      </c>
      <c r="F9" s="69">
        <v>50</v>
      </c>
      <c r="G9" s="70">
        <v>14000</v>
      </c>
      <c r="H9" s="71"/>
      <c r="I9" s="72" t="s">
        <v>89</v>
      </c>
      <c r="J9" s="73" t="s">
        <v>90</v>
      </c>
    </row>
    <row r="10" spans="2:10" ht="18.75" customHeight="1" x14ac:dyDescent="0.15">
      <c r="B10" s="63">
        <v>5</v>
      </c>
      <c r="C10" s="64" t="s">
        <v>91</v>
      </c>
      <c r="D10" s="56">
        <v>30</v>
      </c>
      <c r="E10" s="57">
        <v>13000</v>
      </c>
      <c r="F10" s="56">
        <v>30</v>
      </c>
      <c r="G10" s="57">
        <v>13000</v>
      </c>
      <c r="H10" s="60" t="s">
        <v>92</v>
      </c>
      <c r="I10" s="65" t="s">
        <v>93</v>
      </c>
      <c r="J10" s="66" t="s">
        <v>94</v>
      </c>
    </row>
    <row r="11" spans="2:10" x14ac:dyDescent="0.15">
      <c r="B11" s="63">
        <v>6</v>
      </c>
      <c r="C11" s="75" t="s">
        <v>95</v>
      </c>
      <c r="D11" s="56">
        <v>60</v>
      </c>
      <c r="E11" s="57">
        <v>11500</v>
      </c>
      <c r="F11" s="56">
        <v>60</v>
      </c>
      <c r="G11" s="57">
        <v>11500</v>
      </c>
      <c r="H11" s="60"/>
      <c r="I11" s="65" t="s">
        <v>96</v>
      </c>
      <c r="J11" s="66" t="s">
        <v>97</v>
      </c>
    </row>
    <row r="12" spans="2:10" ht="18.75" customHeight="1" x14ac:dyDescent="0.15">
      <c r="B12" s="63">
        <v>7</v>
      </c>
      <c r="C12" s="64" t="s">
        <v>98</v>
      </c>
      <c r="D12" s="56">
        <v>50</v>
      </c>
      <c r="E12" s="57">
        <v>10000</v>
      </c>
      <c r="F12" s="56">
        <v>70</v>
      </c>
      <c r="G12" s="57">
        <v>10000</v>
      </c>
      <c r="H12" s="60"/>
      <c r="I12" s="65" t="s">
        <v>99</v>
      </c>
      <c r="J12" s="66" t="s">
        <v>100</v>
      </c>
    </row>
    <row r="13" spans="2:10" ht="18.75" customHeight="1" x14ac:dyDescent="0.15">
      <c r="B13" s="63">
        <v>8</v>
      </c>
      <c r="C13" s="64" t="s">
        <v>101</v>
      </c>
      <c r="D13" s="56">
        <v>30</v>
      </c>
      <c r="E13" s="57">
        <v>11500</v>
      </c>
      <c r="F13" s="56">
        <v>30</v>
      </c>
      <c r="G13" s="57">
        <v>11500</v>
      </c>
      <c r="H13" s="60"/>
      <c r="I13" s="65" t="s">
        <v>102</v>
      </c>
      <c r="J13" s="66" t="s">
        <v>103</v>
      </c>
    </row>
    <row r="14" spans="2:10" ht="18.75" customHeight="1" x14ac:dyDescent="0.15">
      <c r="B14" s="63">
        <v>9</v>
      </c>
      <c r="C14" s="64" t="s">
        <v>104</v>
      </c>
      <c r="D14" s="56">
        <v>70</v>
      </c>
      <c r="E14" s="57">
        <v>12500</v>
      </c>
      <c r="F14" s="56">
        <v>70</v>
      </c>
      <c r="G14" s="57">
        <v>12500</v>
      </c>
      <c r="H14" s="60"/>
      <c r="I14" s="65" t="s">
        <v>105</v>
      </c>
      <c r="J14" s="66" t="s">
        <v>106</v>
      </c>
    </row>
    <row r="15" spans="2:10" ht="18.75" customHeight="1" x14ac:dyDescent="0.15">
      <c r="B15" s="63">
        <v>10</v>
      </c>
      <c r="C15" s="64" t="s">
        <v>107</v>
      </c>
      <c r="D15" s="56">
        <v>40</v>
      </c>
      <c r="E15" s="57">
        <v>12500</v>
      </c>
      <c r="F15" s="56">
        <v>40</v>
      </c>
      <c r="G15" s="57">
        <v>12500</v>
      </c>
      <c r="H15" s="60"/>
      <c r="I15" s="65" t="s">
        <v>108</v>
      </c>
      <c r="J15" s="66" t="s">
        <v>109</v>
      </c>
    </row>
    <row r="16" spans="2:10" ht="18.75" customHeight="1" x14ac:dyDescent="0.15">
      <c r="B16" s="63"/>
      <c r="C16" s="64"/>
      <c r="D16" s="56"/>
      <c r="E16" s="57"/>
      <c r="F16" s="56"/>
      <c r="G16" s="57"/>
      <c r="H16" s="60"/>
      <c r="I16" s="76"/>
      <c r="J16" s="66"/>
    </row>
    <row r="17" spans="2:10" ht="18.75" customHeight="1" x14ac:dyDescent="0.15">
      <c r="B17" s="63"/>
      <c r="C17" s="64"/>
      <c r="D17" s="56"/>
      <c r="E17" s="57"/>
      <c r="F17" s="56"/>
      <c r="G17" s="57"/>
      <c r="H17" s="60"/>
      <c r="I17" s="76"/>
      <c r="J17" s="66"/>
    </row>
    <row r="18" spans="2:10" ht="18.75" customHeight="1" x14ac:dyDescent="0.15">
      <c r="B18" s="63"/>
      <c r="C18" s="64"/>
      <c r="D18" s="56"/>
      <c r="E18" s="57"/>
      <c r="F18" s="56"/>
      <c r="G18" s="57"/>
      <c r="H18" s="60"/>
      <c r="I18" s="76"/>
      <c r="J18" s="66"/>
    </row>
    <row r="19" spans="2:10" ht="18.75" customHeight="1" x14ac:dyDescent="0.15">
      <c r="B19" s="63"/>
      <c r="C19" s="64"/>
      <c r="D19" s="56"/>
      <c r="E19" s="57"/>
      <c r="F19" s="56"/>
      <c r="G19" s="57"/>
      <c r="H19" s="60"/>
      <c r="I19" s="76"/>
      <c r="J19" s="66"/>
    </row>
    <row r="20" spans="2:10" ht="18.75" customHeight="1" x14ac:dyDescent="0.15">
      <c r="B20" s="63"/>
      <c r="C20" s="64"/>
      <c r="D20" s="56"/>
      <c r="E20" s="57"/>
      <c r="F20" s="56"/>
      <c r="G20" s="57"/>
      <c r="H20" s="60"/>
      <c r="I20" s="76"/>
      <c r="J20" s="66"/>
    </row>
    <row r="21" spans="2:10" ht="14.25" thickBot="1" x14ac:dyDescent="0.2">
      <c r="B21" s="77"/>
      <c r="C21" s="78"/>
      <c r="D21" s="79"/>
      <c r="E21" s="80"/>
      <c r="F21" s="79"/>
      <c r="G21" s="80"/>
      <c r="H21" s="81"/>
      <c r="I21" s="82"/>
      <c r="J21" s="83"/>
    </row>
    <row r="22" spans="2:10" ht="18.75" customHeight="1" x14ac:dyDescent="0.15">
      <c r="D22" s="53">
        <f>SUM(D6:D21)</f>
        <v>470</v>
      </c>
      <c r="E22" s="84"/>
      <c r="F22" s="84">
        <f>SUM(F6:F21)</f>
        <v>490</v>
      </c>
      <c r="G22" s="85"/>
    </row>
    <row r="23" spans="2:10" ht="18.75" customHeight="1" x14ac:dyDescent="0.15"/>
    <row r="24" spans="2:10" ht="18.75" customHeight="1" x14ac:dyDescent="0.15">
      <c r="C24" s="52" t="s">
        <v>110</v>
      </c>
    </row>
    <row r="25" spans="2:10" ht="18.75" customHeight="1" x14ac:dyDescent="0.15">
      <c r="C25" s="52" t="s">
        <v>111</v>
      </c>
    </row>
    <row r="26" spans="2:10" ht="18.75" customHeight="1" x14ac:dyDescent="0.15">
      <c r="C26" s="52" t="s">
        <v>112</v>
      </c>
    </row>
    <row r="27" spans="2:10" ht="18.75" customHeight="1" x14ac:dyDescent="0.15">
      <c r="C27" s="52" t="s">
        <v>113</v>
      </c>
    </row>
    <row r="28" spans="2:10" ht="18.75" customHeight="1" x14ac:dyDescent="0.15">
      <c r="C28" s="52" t="s">
        <v>114</v>
      </c>
    </row>
    <row r="29" spans="2:10" ht="18.75" customHeight="1" x14ac:dyDescent="0.15"/>
    <row r="30" spans="2:10" ht="18.75" customHeight="1" x14ac:dyDescent="0.15">
      <c r="C30" s="52" t="s">
        <v>115</v>
      </c>
      <c r="D30" s="86"/>
    </row>
    <row r="31" spans="2:10" ht="18.75" customHeight="1" x14ac:dyDescent="0.15">
      <c r="B31" s="53">
        <v>1</v>
      </c>
      <c r="C31" s="52" t="s">
        <v>116</v>
      </c>
    </row>
    <row r="32" spans="2:10" ht="18.75" customHeight="1" x14ac:dyDescent="0.15">
      <c r="B32" s="53">
        <v>2</v>
      </c>
      <c r="C32" s="52" t="s">
        <v>117</v>
      </c>
    </row>
    <row r="33" spans="2:3" ht="18.75" customHeight="1" x14ac:dyDescent="0.15">
      <c r="B33" s="53">
        <v>3</v>
      </c>
      <c r="C33" s="52" t="s">
        <v>118</v>
      </c>
    </row>
    <row r="34" spans="2:3" ht="18.75" customHeight="1" x14ac:dyDescent="0.15">
      <c r="B34" s="53">
        <v>4</v>
      </c>
      <c r="C34" s="52" t="s">
        <v>119</v>
      </c>
    </row>
    <row r="35" spans="2:3" ht="18.75" customHeight="1" x14ac:dyDescent="0.15">
      <c r="B35" s="53">
        <v>5</v>
      </c>
      <c r="C35" s="52" t="s">
        <v>120</v>
      </c>
    </row>
    <row r="36" spans="2:3" ht="18.75" customHeight="1" x14ac:dyDescent="0.15">
      <c r="B36" s="53">
        <v>6</v>
      </c>
      <c r="C36" s="52" t="s">
        <v>121</v>
      </c>
    </row>
    <row r="37" spans="2:3" ht="18.75" customHeight="1" x14ac:dyDescent="0.15">
      <c r="B37" s="53">
        <v>7</v>
      </c>
      <c r="C37" s="52" t="s">
        <v>122</v>
      </c>
    </row>
    <row r="38" spans="2:3" ht="18.75" customHeight="1" x14ac:dyDescent="0.15">
      <c r="B38" s="53">
        <v>8</v>
      </c>
      <c r="C38" s="52" t="s">
        <v>123</v>
      </c>
    </row>
    <row r="39" spans="2:3" ht="18.75" customHeight="1" x14ac:dyDescent="0.15">
      <c r="B39" s="53">
        <v>9</v>
      </c>
      <c r="C39" s="52" t="s">
        <v>124</v>
      </c>
    </row>
    <row r="40" spans="2:3" ht="18.75" customHeight="1" x14ac:dyDescent="0.15">
      <c r="B40" s="53">
        <v>10</v>
      </c>
      <c r="C40" s="52" t="s">
        <v>125</v>
      </c>
    </row>
    <row r="41" spans="2:3" ht="18.75" customHeight="1" x14ac:dyDescent="0.15"/>
  </sheetData>
  <mergeCells count="7">
    <mergeCell ref="J4:J5"/>
    <mergeCell ref="B4:B5"/>
    <mergeCell ref="C4:C5"/>
    <mergeCell ref="D4:E4"/>
    <mergeCell ref="F4:G4"/>
    <mergeCell ref="H4:H5"/>
    <mergeCell ref="I4:I5"/>
  </mergeCells>
  <phoneticPr fontId="2"/>
  <hyperlinks>
    <hyperlink ref="I7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</hyperlinks>
  <pageMargins left="0.7" right="0.7" top="0.75" bottom="0.75" header="0.3" footer="0.3"/>
  <pageSetup paperSize="9" scale="73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7" zoomScale="80" zoomScaleNormal="80" workbookViewId="0">
      <selection activeCell="I8" sqref="I8"/>
    </sheetView>
  </sheetViews>
  <sheetFormatPr defaultColWidth="9" defaultRowHeight="13.5" x14ac:dyDescent="0.15"/>
  <cols>
    <col min="1" max="1" width="4.5" style="1" bestFit="1" customWidth="1"/>
    <col min="2" max="2" width="19.25" style="1" customWidth="1"/>
    <col min="3" max="3" width="19" style="1" customWidth="1"/>
    <col min="4" max="4" width="6.5" style="1" customWidth="1"/>
    <col min="5" max="5" width="25.75" style="1" bestFit="1" customWidth="1"/>
    <col min="6" max="7" width="11.25" style="2" customWidth="1"/>
    <col min="8" max="8" width="11.125" style="2" customWidth="1"/>
    <col min="9" max="9" width="34.625" style="1" customWidth="1"/>
    <col min="10" max="10" width="24.625" style="3" customWidth="1"/>
    <col min="11" max="11" width="28" style="1" hidden="1" customWidth="1"/>
    <col min="12" max="12" width="28" style="1" customWidth="1"/>
    <col min="13" max="13" width="29.625" style="1" hidden="1" customWidth="1"/>
    <col min="14" max="14" width="9" style="1" hidden="1" customWidth="1"/>
    <col min="15" max="16" width="13" style="1" hidden="1" customWidth="1"/>
    <col min="17" max="19" width="11.25" style="1" hidden="1" customWidth="1"/>
    <col min="20" max="16384" width="9" style="1"/>
  </cols>
  <sheetData>
    <row r="1" spans="1:19" ht="30" customHeight="1" x14ac:dyDescent="0.15">
      <c r="B1" s="104" t="s">
        <v>68</v>
      </c>
      <c r="C1" s="104"/>
      <c r="D1" s="105"/>
      <c r="E1" s="105"/>
      <c r="M1" s="45" t="s">
        <v>11</v>
      </c>
      <c r="N1" s="46">
        <f t="shared" ref="N1:N6" si="0">COUNTIF($I$8:$I$27,M1)</f>
        <v>0</v>
      </c>
    </row>
    <row r="2" spans="1:19" ht="14.25" thickBot="1" x14ac:dyDescent="0.2">
      <c r="M2" s="47" t="s">
        <v>16</v>
      </c>
      <c r="N2" s="48">
        <f t="shared" si="0"/>
        <v>0</v>
      </c>
    </row>
    <row r="3" spans="1:19" ht="14.25" thickBot="1" x14ac:dyDescent="0.2">
      <c r="B3" s="11" t="s">
        <v>0</v>
      </c>
      <c r="C3" s="12" t="s">
        <v>1</v>
      </c>
      <c r="F3" s="4"/>
      <c r="G3" s="4"/>
      <c r="H3" s="4"/>
      <c r="M3" s="47" t="s">
        <v>12</v>
      </c>
      <c r="N3" s="48">
        <f t="shared" si="0"/>
        <v>0</v>
      </c>
    </row>
    <row r="4" spans="1:19" ht="32.25" customHeight="1" thickBot="1" x14ac:dyDescent="0.2">
      <c r="B4" s="89"/>
      <c r="C4" s="90"/>
      <c r="E4" s="10"/>
      <c r="M4" s="47" t="s">
        <v>13</v>
      </c>
      <c r="N4" s="48">
        <f t="shared" si="0"/>
        <v>0</v>
      </c>
    </row>
    <row r="5" spans="1:19" ht="14.25" customHeight="1" x14ac:dyDescent="0.15">
      <c r="B5" s="9"/>
      <c r="C5" s="9"/>
      <c r="E5" s="10"/>
      <c r="M5" s="47" t="s">
        <v>14</v>
      </c>
      <c r="N5" s="48">
        <f t="shared" si="0"/>
        <v>0</v>
      </c>
    </row>
    <row r="6" spans="1:19" ht="32.25" customHeight="1" thickBot="1" x14ac:dyDescent="0.2">
      <c r="B6" s="13"/>
      <c r="C6" s="5"/>
      <c r="H6" s="51" t="s">
        <v>71</v>
      </c>
      <c r="M6" s="49" t="s">
        <v>15</v>
      </c>
      <c r="N6" s="50">
        <f t="shared" si="0"/>
        <v>0</v>
      </c>
    </row>
    <row r="7" spans="1:19" ht="56.25" customHeight="1" x14ac:dyDescent="0.15">
      <c r="B7" s="7" t="s">
        <v>72</v>
      </c>
      <c r="C7" s="7" t="s">
        <v>2</v>
      </c>
      <c r="D7" s="7" t="s">
        <v>3</v>
      </c>
      <c r="E7" s="7" t="s">
        <v>4</v>
      </c>
      <c r="F7" s="8" t="s">
        <v>69</v>
      </c>
      <c r="G7" s="8" t="s">
        <v>70</v>
      </c>
      <c r="H7" s="7" t="s">
        <v>7</v>
      </c>
      <c r="I7" s="8" t="s">
        <v>5</v>
      </c>
      <c r="J7" s="14" t="s">
        <v>6</v>
      </c>
      <c r="K7" s="14" t="s">
        <v>17</v>
      </c>
      <c r="M7" s="1" t="s">
        <v>58</v>
      </c>
      <c r="N7" s="1" t="s">
        <v>57</v>
      </c>
      <c r="O7" s="1" t="s">
        <v>8</v>
      </c>
      <c r="P7" s="1" t="s">
        <v>9</v>
      </c>
      <c r="Q7" s="1" t="s">
        <v>65</v>
      </c>
      <c r="R7" s="1" t="s">
        <v>66</v>
      </c>
      <c r="S7" s="1" t="s">
        <v>67</v>
      </c>
    </row>
    <row r="8" spans="1:19" ht="24.95" customHeight="1" x14ac:dyDescent="0.15">
      <c r="A8" s="6">
        <v>1</v>
      </c>
      <c r="B8" s="87"/>
      <c r="C8" s="87"/>
      <c r="D8" s="91"/>
      <c r="E8" s="87"/>
      <c r="F8" s="91"/>
      <c r="G8" s="91"/>
      <c r="H8" s="91"/>
      <c r="I8" s="92"/>
      <c r="J8" s="88"/>
      <c r="K8" s="44" t="e">
        <f>SUM(M8:R8)</f>
        <v>#REF!</v>
      </c>
      <c r="L8" s="40"/>
      <c r="M8" s="43">
        <f t="shared" ref="M8:M27" si="1">IF(B8&lt;&gt;"",3000,0)</f>
        <v>0</v>
      </c>
      <c r="N8" s="43" t="e">
        <f>IF(#REF!="○",1500,0)</f>
        <v>#REF!</v>
      </c>
      <c r="O8" s="43">
        <f>IF(F8="○",VLOOKUP(I8,費用!$B$4:$H$9,4,FALSE),0)</f>
        <v>0</v>
      </c>
      <c r="P8" s="43">
        <f>IF(G8="○",VLOOKUP(I8,費用!$B$4:$H$9,7,FALSE),0)</f>
        <v>0</v>
      </c>
      <c r="Q8" s="43" t="e">
        <f>VLOOKUP(#REF!,費用!$M$2:$N$9,2,FALSE)</f>
        <v>#REF!</v>
      </c>
      <c r="R8" s="43" t="e">
        <f>VLOOKUP(#REF!,費用!$M$2:$N$9,2,FALSE)</f>
        <v>#REF!</v>
      </c>
      <c r="S8" s="43" t="e">
        <f>VLOOKUP(#REF!,費用!$M$2:$N$9,2,FALSE)</f>
        <v>#REF!</v>
      </c>
    </row>
    <row r="9" spans="1:19" ht="24.95" customHeight="1" x14ac:dyDescent="0.15">
      <c r="A9" s="6">
        <v>2</v>
      </c>
      <c r="B9" s="87"/>
      <c r="C9" s="87"/>
      <c r="D9" s="91"/>
      <c r="E9" s="87"/>
      <c r="F9" s="91"/>
      <c r="G9" s="91"/>
      <c r="H9" s="91"/>
      <c r="I9" s="92"/>
      <c r="J9" s="88"/>
      <c r="K9" s="44" t="e">
        <f t="shared" ref="K9:K27" si="2">SUM(M9:R9)</f>
        <v>#REF!</v>
      </c>
      <c r="L9" s="40"/>
      <c r="M9" s="43">
        <f t="shared" si="1"/>
        <v>0</v>
      </c>
      <c r="N9" s="43" t="e">
        <f>IF(#REF!="○",1500,0)</f>
        <v>#REF!</v>
      </c>
      <c r="O9" s="43">
        <f>IF(F9="○",VLOOKUP(I9,費用!$B$4:$H$9,4,FALSE),0)</f>
        <v>0</v>
      </c>
      <c r="P9" s="43">
        <f>IF(G9="○",VLOOKUP(I9,費用!$B$4:$H$9,7,FALSE),0)</f>
        <v>0</v>
      </c>
      <c r="Q9" s="43" t="e">
        <f>VLOOKUP(#REF!,費用!$M$2:$N$9,2,FALSE)</f>
        <v>#REF!</v>
      </c>
      <c r="R9" s="43" t="e">
        <f>VLOOKUP(#REF!,費用!$M$2:$N$9,2,FALSE)</f>
        <v>#REF!</v>
      </c>
      <c r="S9" s="43" t="e">
        <f>VLOOKUP(#REF!,費用!$M$2:$N$9,2,FALSE)</f>
        <v>#REF!</v>
      </c>
    </row>
    <row r="10" spans="1:19" ht="24.95" customHeight="1" x14ac:dyDescent="0.15">
      <c r="A10" s="6">
        <v>3</v>
      </c>
      <c r="B10" s="87"/>
      <c r="C10" s="87"/>
      <c r="D10" s="91"/>
      <c r="E10" s="87"/>
      <c r="F10" s="91"/>
      <c r="G10" s="91"/>
      <c r="H10" s="91"/>
      <c r="I10" s="92"/>
      <c r="J10" s="88"/>
      <c r="K10" s="44" t="e">
        <f t="shared" si="2"/>
        <v>#REF!</v>
      </c>
      <c r="L10" s="40"/>
      <c r="M10" s="43">
        <f t="shared" si="1"/>
        <v>0</v>
      </c>
      <c r="N10" s="43" t="e">
        <f>IF(#REF!="○",1500,0)</f>
        <v>#REF!</v>
      </c>
      <c r="O10" s="43">
        <f>IF(F10="○",VLOOKUP(I10,費用!$B$4:$H$9,4,FALSE),0)</f>
        <v>0</v>
      </c>
      <c r="P10" s="43">
        <f>IF(G10="○",VLOOKUP(I10,費用!$B$4:$H$9,7,FALSE),0)</f>
        <v>0</v>
      </c>
      <c r="Q10" s="43" t="e">
        <f>VLOOKUP(#REF!,費用!$M$2:$N$9,2,FALSE)</f>
        <v>#REF!</v>
      </c>
      <c r="R10" s="43" t="e">
        <f>VLOOKUP(#REF!,費用!$M$2:$N$9,2,FALSE)</f>
        <v>#REF!</v>
      </c>
      <c r="S10" s="43" t="e">
        <f>VLOOKUP(#REF!,費用!$M$2:$N$9,2,FALSE)</f>
        <v>#REF!</v>
      </c>
    </row>
    <row r="11" spans="1:19" ht="24.95" customHeight="1" x14ac:dyDescent="0.15">
      <c r="A11" s="6">
        <v>4</v>
      </c>
      <c r="B11" s="87"/>
      <c r="C11" s="87"/>
      <c r="D11" s="91"/>
      <c r="E11" s="87"/>
      <c r="F11" s="91"/>
      <c r="G11" s="91"/>
      <c r="H11" s="91"/>
      <c r="I11" s="92"/>
      <c r="J11" s="88"/>
      <c r="K11" s="44" t="e">
        <f t="shared" si="2"/>
        <v>#REF!</v>
      </c>
      <c r="L11" s="40"/>
      <c r="M11" s="43">
        <f t="shared" si="1"/>
        <v>0</v>
      </c>
      <c r="N11" s="43" t="e">
        <f>IF(#REF!="○",1500,0)</f>
        <v>#REF!</v>
      </c>
      <c r="O11" s="43">
        <f>IF(F11="○",VLOOKUP(I11,費用!$B$4:$H$9,4,FALSE),0)</f>
        <v>0</v>
      </c>
      <c r="P11" s="43">
        <f>IF(G11="○",VLOOKUP(I11,費用!$B$4:$H$9,7,FALSE),0)</f>
        <v>0</v>
      </c>
      <c r="Q11" s="43" t="e">
        <f>VLOOKUP(#REF!,費用!$M$2:$N$9,2,FALSE)</f>
        <v>#REF!</v>
      </c>
      <c r="R11" s="43" t="e">
        <f>VLOOKUP(#REF!,費用!$M$2:$N$9,2,FALSE)</f>
        <v>#REF!</v>
      </c>
      <c r="S11" s="43" t="e">
        <f>VLOOKUP(#REF!,費用!$M$2:$N$9,2,FALSE)</f>
        <v>#REF!</v>
      </c>
    </row>
    <row r="12" spans="1:19" ht="24.95" customHeight="1" x14ac:dyDescent="0.15">
      <c r="A12" s="6">
        <v>5</v>
      </c>
      <c r="B12" s="87"/>
      <c r="C12" s="87"/>
      <c r="D12" s="91"/>
      <c r="E12" s="87"/>
      <c r="F12" s="91"/>
      <c r="G12" s="91"/>
      <c r="H12" s="91"/>
      <c r="I12" s="92"/>
      <c r="J12" s="88"/>
      <c r="K12" s="44" t="e">
        <f t="shared" si="2"/>
        <v>#REF!</v>
      </c>
      <c r="L12" s="40"/>
      <c r="M12" s="43">
        <f t="shared" si="1"/>
        <v>0</v>
      </c>
      <c r="N12" s="43" t="e">
        <f>IF(#REF!="○",1500,0)</f>
        <v>#REF!</v>
      </c>
      <c r="O12" s="43">
        <f>IF(F12="○",VLOOKUP(I12,費用!$B$4:$H$9,4,FALSE),0)</f>
        <v>0</v>
      </c>
      <c r="P12" s="43">
        <f>IF(G12="○",VLOOKUP(I12,費用!$B$4:$H$9,7,FALSE),0)</f>
        <v>0</v>
      </c>
      <c r="Q12" s="43" t="e">
        <f>VLOOKUP(#REF!,費用!$M$2:$N$9,2,FALSE)</f>
        <v>#REF!</v>
      </c>
      <c r="R12" s="43" t="e">
        <f>VLOOKUP(#REF!,費用!$M$2:$N$9,2,FALSE)</f>
        <v>#REF!</v>
      </c>
      <c r="S12" s="43" t="e">
        <f>VLOOKUP(#REF!,費用!$M$2:$N$9,2,FALSE)</f>
        <v>#REF!</v>
      </c>
    </row>
    <row r="13" spans="1:19" ht="24.95" customHeight="1" x14ac:dyDescent="0.15">
      <c r="A13" s="6">
        <v>6</v>
      </c>
      <c r="B13" s="87"/>
      <c r="C13" s="87"/>
      <c r="D13" s="91"/>
      <c r="E13" s="87"/>
      <c r="F13" s="91"/>
      <c r="G13" s="91"/>
      <c r="H13" s="91"/>
      <c r="I13" s="92"/>
      <c r="J13" s="88"/>
      <c r="K13" s="44" t="e">
        <f t="shared" si="2"/>
        <v>#REF!</v>
      </c>
      <c r="L13" s="40"/>
      <c r="M13" s="43">
        <f t="shared" si="1"/>
        <v>0</v>
      </c>
      <c r="N13" s="43" t="e">
        <f>IF(#REF!="○",1500,0)</f>
        <v>#REF!</v>
      </c>
      <c r="O13" s="43">
        <f>IF(F13="○",VLOOKUP(I13,費用!$B$4:$H$9,4,FALSE),0)</f>
        <v>0</v>
      </c>
      <c r="P13" s="43">
        <f>IF(G13="○",VLOOKUP(I13,費用!$B$4:$H$9,7,FALSE),0)</f>
        <v>0</v>
      </c>
      <c r="Q13" s="43" t="e">
        <f>VLOOKUP(#REF!,費用!$M$2:$N$9,2,FALSE)</f>
        <v>#REF!</v>
      </c>
      <c r="R13" s="43" t="e">
        <f>VLOOKUP(#REF!,費用!$M$2:$N$9,2,FALSE)</f>
        <v>#REF!</v>
      </c>
      <c r="S13" s="43" t="e">
        <f>VLOOKUP(#REF!,費用!$M$2:$N$9,2,FALSE)</f>
        <v>#REF!</v>
      </c>
    </row>
    <row r="14" spans="1:19" ht="24.95" customHeight="1" x14ac:dyDescent="0.15">
      <c r="A14" s="6">
        <v>7</v>
      </c>
      <c r="B14" s="87"/>
      <c r="C14" s="87"/>
      <c r="D14" s="91"/>
      <c r="E14" s="87"/>
      <c r="F14" s="91"/>
      <c r="G14" s="91"/>
      <c r="H14" s="91"/>
      <c r="I14" s="92"/>
      <c r="J14" s="88"/>
      <c r="K14" s="44" t="e">
        <f t="shared" si="2"/>
        <v>#REF!</v>
      </c>
      <c r="L14" s="40"/>
      <c r="M14" s="43">
        <f t="shared" si="1"/>
        <v>0</v>
      </c>
      <c r="N14" s="43" t="e">
        <f>IF(#REF!="○",1500,0)</f>
        <v>#REF!</v>
      </c>
      <c r="O14" s="43">
        <f>IF(F14="○",VLOOKUP(I14,費用!$B$4:$H$9,4,FALSE),0)</f>
        <v>0</v>
      </c>
      <c r="P14" s="43">
        <f>IF(G14="○",VLOOKUP(I14,費用!$B$4:$H$9,7,FALSE),0)</f>
        <v>0</v>
      </c>
      <c r="Q14" s="43" t="e">
        <f>VLOOKUP(#REF!,費用!$M$2:$N$9,2,FALSE)</f>
        <v>#REF!</v>
      </c>
      <c r="R14" s="43" t="e">
        <f>VLOOKUP(#REF!,費用!$M$2:$N$9,2,FALSE)</f>
        <v>#REF!</v>
      </c>
      <c r="S14" s="43" t="e">
        <f>VLOOKUP(#REF!,費用!$M$2:$N$9,2,FALSE)</f>
        <v>#REF!</v>
      </c>
    </row>
    <row r="15" spans="1:19" ht="24.95" customHeight="1" x14ac:dyDescent="0.15">
      <c r="A15" s="6">
        <v>8</v>
      </c>
      <c r="B15" s="87"/>
      <c r="C15" s="87"/>
      <c r="D15" s="91"/>
      <c r="E15" s="87"/>
      <c r="F15" s="91"/>
      <c r="G15" s="91"/>
      <c r="H15" s="91"/>
      <c r="I15" s="92"/>
      <c r="J15" s="88"/>
      <c r="K15" s="44" t="e">
        <f t="shared" si="2"/>
        <v>#REF!</v>
      </c>
      <c r="L15" s="40"/>
      <c r="M15" s="43">
        <f t="shared" si="1"/>
        <v>0</v>
      </c>
      <c r="N15" s="43" t="e">
        <f>IF(#REF!="○",1500,0)</f>
        <v>#REF!</v>
      </c>
      <c r="O15" s="43">
        <f>IF(F15="○",VLOOKUP(I15,費用!$B$4:$H$9,4,FALSE),0)</f>
        <v>0</v>
      </c>
      <c r="P15" s="43">
        <f>IF(G15="○",VLOOKUP(I15,費用!$B$4:$H$9,7,FALSE),0)</f>
        <v>0</v>
      </c>
      <c r="Q15" s="43" t="e">
        <f>VLOOKUP(#REF!,費用!$M$2:$N$9,2,FALSE)</f>
        <v>#REF!</v>
      </c>
      <c r="R15" s="43" t="e">
        <f>VLOOKUP(#REF!,費用!$M$2:$N$9,2,FALSE)</f>
        <v>#REF!</v>
      </c>
      <c r="S15" s="43" t="e">
        <f>VLOOKUP(#REF!,費用!$M$2:$N$9,2,FALSE)</f>
        <v>#REF!</v>
      </c>
    </row>
    <row r="16" spans="1:19" ht="24.95" customHeight="1" x14ac:dyDescent="0.15">
      <c r="A16" s="6">
        <v>9</v>
      </c>
      <c r="B16" s="87"/>
      <c r="C16" s="87"/>
      <c r="D16" s="91"/>
      <c r="E16" s="87"/>
      <c r="F16" s="91"/>
      <c r="G16" s="91"/>
      <c r="H16" s="91"/>
      <c r="I16" s="92"/>
      <c r="J16" s="88"/>
      <c r="K16" s="44" t="e">
        <f t="shared" si="2"/>
        <v>#REF!</v>
      </c>
      <c r="L16" s="40"/>
      <c r="M16" s="43">
        <f t="shared" si="1"/>
        <v>0</v>
      </c>
      <c r="N16" s="43" t="e">
        <f>IF(#REF!="○",1500,0)</f>
        <v>#REF!</v>
      </c>
      <c r="O16" s="43">
        <f>IF(F16="○",VLOOKUP(I16,費用!$B$4:$H$9,4,FALSE),0)</f>
        <v>0</v>
      </c>
      <c r="P16" s="43">
        <f>IF(G16="○",VLOOKUP(I16,費用!$B$4:$H$9,7,FALSE),0)</f>
        <v>0</v>
      </c>
      <c r="Q16" s="43" t="e">
        <f>VLOOKUP(#REF!,費用!$M$2:$N$9,2,FALSE)</f>
        <v>#REF!</v>
      </c>
      <c r="R16" s="43" t="e">
        <f>VLOOKUP(#REF!,費用!$M$2:$N$9,2,FALSE)</f>
        <v>#REF!</v>
      </c>
      <c r="S16" s="43" t="e">
        <f>VLOOKUP(#REF!,費用!$M$2:$N$9,2,FALSE)</f>
        <v>#REF!</v>
      </c>
    </row>
    <row r="17" spans="1:19" ht="24.95" customHeight="1" x14ac:dyDescent="0.15">
      <c r="A17" s="6">
        <v>10</v>
      </c>
      <c r="B17" s="87"/>
      <c r="C17" s="87"/>
      <c r="D17" s="91"/>
      <c r="E17" s="87"/>
      <c r="F17" s="91"/>
      <c r="G17" s="91"/>
      <c r="H17" s="91"/>
      <c r="I17" s="92"/>
      <c r="J17" s="88"/>
      <c r="K17" s="44" t="e">
        <f t="shared" si="2"/>
        <v>#REF!</v>
      </c>
      <c r="L17" s="40"/>
      <c r="M17" s="43">
        <f t="shared" si="1"/>
        <v>0</v>
      </c>
      <c r="N17" s="43" t="e">
        <f>IF(#REF!="○",1500,0)</f>
        <v>#REF!</v>
      </c>
      <c r="O17" s="43">
        <f>IF(F17="○",VLOOKUP(I17,費用!$B$4:$H$9,4,FALSE),0)</f>
        <v>0</v>
      </c>
      <c r="P17" s="43">
        <f>IF(G17="○",VLOOKUP(I17,費用!$B$4:$H$9,7,FALSE),0)</f>
        <v>0</v>
      </c>
      <c r="Q17" s="43" t="e">
        <f>VLOOKUP(#REF!,費用!$M$2:$N$9,2,FALSE)</f>
        <v>#REF!</v>
      </c>
      <c r="R17" s="43" t="e">
        <f>VLOOKUP(#REF!,費用!$M$2:$N$9,2,FALSE)</f>
        <v>#REF!</v>
      </c>
      <c r="S17" s="43" t="e">
        <f>VLOOKUP(#REF!,費用!$M$2:$N$9,2,FALSE)</f>
        <v>#REF!</v>
      </c>
    </row>
    <row r="18" spans="1:19" ht="24.95" customHeight="1" x14ac:dyDescent="0.15">
      <c r="A18" s="6">
        <v>11</v>
      </c>
      <c r="B18" s="87"/>
      <c r="C18" s="87"/>
      <c r="D18" s="91"/>
      <c r="E18" s="87"/>
      <c r="F18" s="91"/>
      <c r="G18" s="91"/>
      <c r="H18" s="91"/>
      <c r="I18" s="92"/>
      <c r="J18" s="88"/>
      <c r="K18" s="44" t="e">
        <f t="shared" si="2"/>
        <v>#REF!</v>
      </c>
      <c r="L18" s="40"/>
      <c r="M18" s="43">
        <f t="shared" si="1"/>
        <v>0</v>
      </c>
      <c r="N18" s="43" t="e">
        <f>IF(#REF!="○",1500,0)</f>
        <v>#REF!</v>
      </c>
      <c r="O18" s="43">
        <f>IF(F18="○",VLOOKUP(I18,費用!$B$4:$H$9,4,FALSE),0)</f>
        <v>0</v>
      </c>
      <c r="P18" s="43">
        <f>IF(G18="○",VLOOKUP(I18,費用!$B$4:$H$9,7,FALSE),0)</f>
        <v>0</v>
      </c>
      <c r="Q18" s="43" t="e">
        <f>VLOOKUP(#REF!,費用!$M$2:$N$9,2,FALSE)</f>
        <v>#REF!</v>
      </c>
      <c r="R18" s="43" t="e">
        <f>VLOOKUP(#REF!,費用!$M$2:$N$9,2,FALSE)</f>
        <v>#REF!</v>
      </c>
      <c r="S18" s="43" t="e">
        <f>VLOOKUP(#REF!,費用!$M$2:$N$9,2,FALSE)</f>
        <v>#REF!</v>
      </c>
    </row>
    <row r="19" spans="1:19" ht="24.95" customHeight="1" x14ac:dyDescent="0.15">
      <c r="A19" s="6">
        <v>12</v>
      </c>
      <c r="B19" s="87"/>
      <c r="C19" s="87"/>
      <c r="D19" s="91"/>
      <c r="E19" s="87"/>
      <c r="F19" s="91"/>
      <c r="G19" s="91"/>
      <c r="H19" s="91"/>
      <c r="I19" s="92"/>
      <c r="J19" s="88"/>
      <c r="K19" s="44" t="e">
        <f t="shared" si="2"/>
        <v>#REF!</v>
      </c>
      <c r="L19" s="40"/>
      <c r="M19" s="43">
        <f t="shared" si="1"/>
        <v>0</v>
      </c>
      <c r="N19" s="43" t="e">
        <f>IF(#REF!="○",1500,0)</f>
        <v>#REF!</v>
      </c>
      <c r="O19" s="43">
        <f>IF(F19="○",VLOOKUP(I19,費用!$B$4:$H$9,4,FALSE),0)</f>
        <v>0</v>
      </c>
      <c r="P19" s="43">
        <f>IF(G19="○",VLOOKUP(I19,費用!$B$4:$H$9,7,FALSE),0)</f>
        <v>0</v>
      </c>
      <c r="Q19" s="43" t="e">
        <f>VLOOKUP(#REF!,費用!$M$2:$N$9,2,FALSE)</f>
        <v>#REF!</v>
      </c>
      <c r="R19" s="43" t="e">
        <f>VLOOKUP(#REF!,費用!$M$2:$N$9,2,FALSE)</f>
        <v>#REF!</v>
      </c>
      <c r="S19" s="43" t="e">
        <f>VLOOKUP(#REF!,費用!$M$2:$N$9,2,FALSE)</f>
        <v>#REF!</v>
      </c>
    </row>
    <row r="20" spans="1:19" ht="24.95" customHeight="1" x14ac:dyDescent="0.15">
      <c r="A20" s="6">
        <v>13</v>
      </c>
      <c r="B20" s="87"/>
      <c r="C20" s="87"/>
      <c r="D20" s="91"/>
      <c r="E20" s="87"/>
      <c r="F20" s="91"/>
      <c r="G20" s="91"/>
      <c r="H20" s="91"/>
      <c r="I20" s="92"/>
      <c r="J20" s="88"/>
      <c r="K20" s="44" t="e">
        <f t="shared" si="2"/>
        <v>#REF!</v>
      </c>
      <c r="L20" s="40"/>
      <c r="M20" s="43">
        <f t="shared" si="1"/>
        <v>0</v>
      </c>
      <c r="N20" s="43" t="e">
        <f>IF(#REF!="○",1500,0)</f>
        <v>#REF!</v>
      </c>
      <c r="O20" s="43">
        <f>IF(F20="○",VLOOKUP(I20,費用!$B$4:$H$9,4,FALSE),0)</f>
        <v>0</v>
      </c>
      <c r="P20" s="43">
        <f>IF(G20="○",VLOOKUP(I20,費用!$B$4:$H$9,7,FALSE),0)</f>
        <v>0</v>
      </c>
      <c r="Q20" s="43" t="e">
        <f>VLOOKUP(#REF!,費用!$M$2:$N$9,2,FALSE)</f>
        <v>#REF!</v>
      </c>
      <c r="R20" s="43" t="e">
        <f>VLOOKUP(#REF!,費用!$M$2:$N$9,2,FALSE)</f>
        <v>#REF!</v>
      </c>
      <c r="S20" s="43" t="e">
        <f>VLOOKUP(#REF!,費用!$M$2:$N$9,2,FALSE)</f>
        <v>#REF!</v>
      </c>
    </row>
    <row r="21" spans="1:19" ht="24.95" customHeight="1" x14ac:dyDescent="0.15">
      <c r="A21" s="6">
        <v>14</v>
      </c>
      <c r="B21" s="87"/>
      <c r="C21" s="87"/>
      <c r="D21" s="91"/>
      <c r="E21" s="87"/>
      <c r="F21" s="91"/>
      <c r="G21" s="91"/>
      <c r="H21" s="91"/>
      <c r="I21" s="92"/>
      <c r="J21" s="88"/>
      <c r="K21" s="44" t="e">
        <f t="shared" si="2"/>
        <v>#REF!</v>
      </c>
      <c r="L21" s="40"/>
      <c r="M21" s="43">
        <f t="shared" si="1"/>
        <v>0</v>
      </c>
      <c r="N21" s="43" t="e">
        <f>IF(#REF!="○",1500,0)</f>
        <v>#REF!</v>
      </c>
      <c r="O21" s="43">
        <f>IF(F21="○",VLOOKUP(I21,費用!$B$4:$H$9,4,FALSE),0)</f>
        <v>0</v>
      </c>
      <c r="P21" s="43">
        <f>IF(G21="○",VLOOKUP(I21,費用!$B$4:$H$9,7,FALSE),0)</f>
        <v>0</v>
      </c>
      <c r="Q21" s="43" t="e">
        <f>VLOOKUP(#REF!,費用!$M$2:$N$9,2,FALSE)</f>
        <v>#REF!</v>
      </c>
      <c r="R21" s="43" t="e">
        <f>VLOOKUP(#REF!,費用!$M$2:$N$9,2,FALSE)</f>
        <v>#REF!</v>
      </c>
      <c r="S21" s="43" t="e">
        <f>VLOOKUP(#REF!,費用!$M$2:$N$9,2,FALSE)</f>
        <v>#REF!</v>
      </c>
    </row>
    <row r="22" spans="1:19" ht="24.95" customHeight="1" x14ac:dyDescent="0.15">
      <c r="A22" s="6">
        <v>15</v>
      </c>
      <c r="B22" s="87"/>
      <c r="C22" s="87"/>
      <c r="D22" s="91"/>
      <c r="E22" s="87"/>
      <c r="F22" s="91"/>
      <c r="G22" s="91"/>
      <c r="H22" s="91"/>
      <c r="I22" s="92"/>
      <c r="J22" s="88"/>
      <c r="K22" s="44" t="e">
        <f t="shared" si="2"/>
        <v>#REF!</v>
      </c>
      <c r="L22" s="40"/>
      <c r="M22" s="43">
        <f t="shared" si="1"/>
        <v>0</v>
      </c>
      <c r="N22" s="43" t="e">
        <f>IF(#REF!="○",1500,0)</f>
        <v>#REF!</v>
      </c>
      <c r="O22" s="43">
        <f>IF(F22="○",VLOOKUP(I22,費用!$B$4:$H$9,4,FALSE),0)</f>
        <v>0</v>
      </c>
      <c r="P22" s="43">
        <f>IF(G22="○",VLOOKUP(I22,費用!$B$4:$H$9,7,FALSE),0)</f>
        <v>0</v>
      </c>
      <c r="Q22" s="43" t="e">
        <f>VLOOKUP(#REF!,費用!$M$2:$N$9,2,FALSE)</f>
        <v>#REF!</v>
      </c>
      <c r="R22" s="43" t="e">
        <f>VLOOKUP(#REF!,費用!$M$2:$N$9,2,FALSE)</f>
        <v>#REF!</v>
      </c>
      <c r="S22" s="43" t="e">
        <f>VLOOKUP(#REF!,費用!$M$2:$N$9,2,FALSE)</f>
        <v>#REF!</v>
      </c>
    </row>
    <row r="23" spans="1:19" ht="24.95" customHeight="1" x14ac:dyDescent="0.15">
      <c r="A23" s="6">
        <v>16</v>
      </c>
      <c r="B23" s="87"/>
      <c r="C23" s="87"/>
      <c r="D23" s="91"/>
      <c r="E23" s="87"/>
      <c r="F23" s="91"/>
      <c r="G23" s="91"/>
      <c r="H23" s="91"/>
      <c r="I23" s="92"/>
      <c r="J23" s="88"/>
      <c r="K23" s="44" t="e">
        <f t="shared" si="2"/>
        <v>#REF!</v>
      </c>
      <c r="L23" s="40"/>
      <c r="M23" s="43">
        <f t="shared" si="1"/>
        <v>0</v>
      </c>
      <c r="N23" s="43" t="e">
        <f>IF(#REF!="○",1500,0)</f>
        <v>#REF!</v>
      </c>
      <c r="O23" s="43">
        <f>IF(F23="○",VLOOKUP(I23,費用!$B$4:$H$9,4,FALSE),0)</f>
        <v>0</v>
      </c>
      <c r="P23" s="43">
        <f>IF(G23="○",VLOOKUP(I23,費用!$B$4:$H$9,7,FALSE),0)</f>
        <v>0</v>
      </c>
      <c r="Q23" s="43" t="e">
        <f>VLOOKUP(#REF!,費用!$M$2:$N$9,2,FALSE)</f>
        <v>#REF!</v>
      </c>
      <c r="R23" s="43" t="e">
        <f>VLOOKUP(#REF!,費用!$M$2:$N$9,2,FALSE)</f>
        <v>#REF!</v>
      </c>
      <c r="S23" s="43" t="e">
        <f>VLOOKUP(#REF!,費用!$M$2:$N$9,2,FALSE)</f>
        <v>#REF!</v>
      </c>
    </row>
    <row r="24" spans="1:19" ht="24.95" customHeight="1" x14ac:dyDescent="0.15">
      <c r="A24" s="6">
        <v>17</v>
      </c>
      <c r="B24" s="87"/>
      <c r="C24" s="87"/>
      <c r="D24" s="91"/>
      <c r="E24" s="87"/>
      <c r="F24" s="91"/>
      <c r="G24" s="91"/>
      <c r="H24" s="91"/>
      <c r="I24" s="92"/>
      <c r="J24" s="88"/>
      <c r="K24" s="44" t="e">
        <f t="shared" si="2"/>
        <v>#REF!</v>
      </c>
      <c r="L24" s="40"/>
      <c r="M24" s="43">
        <f t="shared" si="1"/>
        <v>0</v>
      </c>
      <c r="N24" s="43" t="e">
        <f>IF(#REF!="○",1500,0)</f>
        <v>#REF!</v>
      </c>
      <c r="O24" s="43">
        <f>IF(F24="○",VLOOKUP(I24,費用!$B$4:$H$9,4,FALSE),0)</f>
        <v>0</v>
      </c>
      <c r="P24" s="43">
        <f>IF(G24="○",VLOOKUP(I24,費用!$B$4:$H$9,7,FALSE),0)</f>
        <v>0</v>
      </c>
      <c r="Q24" s="43" t="e">
        <f>VLOOKUP(#REF!,費用!$M$2:$N$9,2,FALSE)</f>
        <v>#REF!</v>
      </c>
      <c r="R24" s="43" t="e">
        <f>VLOOKUP(#REF!,費用!$M$2:$N$9,2,FALSE)</f>
        <v>#REF!</v>
      </c>
      <c r="S24" s="43" t="e">
        <f>VLOOKUP(#REF!,費用!$M$2:$N$9,2,FALSE)</f>
        <v>#REF!</v>
      </c>
    </row>
    <row r="25" spans="1:19" ht="24.95" customHeight="1" x14ac:dyDescent="0.15">
      <c r="A25" s="6">
        <v>18</v>
      </c>
      <c r="B25" s="87"/>
      <c r="C25" s="87"/>
      <c r="D25" s="91"/>
      <c r="E25" s="87"/>
      <c r="F25" s="91"/>
      <c r="G25" s="91"/>
      <c r="H25" s="91"/>
      <c r="I25" s="92"/>
      <c r="J25" s="88"/>
      <c r="K25" s="44" t="e">
        <f t="shared" si="2"/>
        <v>#REF!</v>
      </c>
      <c r="L25" s="40"/>
      <c r="M25" s="43">
        <f t="shared" si="1"/>
        <v>0</v>
      </c>
      <c r="N25" s="43" t="e">
        <f>IF(#REF!="○",1500,0)</f>
        <v>#REF!</v>
      </c>
      <c r="O25" s="43">
        <f>IF(F25="○",VLOOKUP(I25,費用!$B$4:$H$9,4,FALSE),0)</f>
        <v>0</v>
      </c>
      <c r="P25" s="43">
        <f>IF(G25="○",VLOOKUP(I25,費用!$B$4:$H$9,7,FALSE),0)</f>
        <v>0</v>
      </c>
      <c r="Q25" s="43" t="e">
        <f>VLOOKUP(#REF!,費用!$M$2:$N$9,2,FALSE)</f>
        <v>#REF!</v>
      </c>
      <c r="R25" s="43" t="e">
        <f>VLOOKUP(#REF!,費用!$M$2:$N$9,2,FALSE)</f>
        <v>#REF!</v>
      </c>
      <c r="S25" s="43" t="e">
        <f>VLOOKUP(#REF!,費用!$M$2:$N$9,2,FALSE)</f>
        <v>#REF!</v>
      </c>
    </row>
    <row r="26" spans="1:19" ht="24.95" customHeight="1" x14ac:dyDescent="0.15">
      <c r="A26" s="6">
        <v>19</v>
      </c>
      <c r="B26" s="87"/>
      <c r="C26" s="87"/>
      <c r="D26" s="91"/>
      <c r="E26" s="87"/>
      <c r="F26" s="91"/>
      <c r="G26" s="91"/>
      <c r="H26" s="91"/>
      <c r="I26" s="92"/>
      <c r="J26" s="88"/>
      <c r="K26" s="44" t="e">
        <f t="shared" si="2"/>
        <v>#REF!</v>
      </c>
      <c r="L26" s="40"/>
      <c r="M26" s="43">
        <f t="shared" si="1"/>
        <v>0</v>
      </c>
      <c r="N26" s="43" t="e">
        <f>IF(#REF!="○",1500,0)</f>
        <v>#REF!</v>
      </c>
      <c r="O26" s="43">
        <f>IF(F26="○",VLOOKUP(I26,費用!$B$4:$H$9,4,FALSE),0)</f>
        <v>0</v>
      </c>
      <c r="P26" s="43">
        <f>IF(G26="○",VLOOKUP(I26,費用!$B$4:$H$9,7,FALSE),0)</f>
        <v>0</v>
      </c>
      <c r="Q26" s="43" t="e">
        <f>VLOOKUP(#REF!,費用!$M$2:$N$9,2,FALSE)</f>
        <v>#REF!</v>
      </c>
      <c r="R26" s="43" t="e">
        <f>VLOOKUP(#REF!,費用!$M$2:$N$9,2,FALSE)</f>
        <v>#REF!</v>
      </c>
      <c r="S26" s="43" t="e">
        <f>VLOOKUP(#REF!,費用!$M$2:$N$9,2,FALSE)</f>
        <v>#REF!</v>
      </c>
    </row>
    <row r="27" spans="1:19" ht="24.95" customHeight="1" x14ac:dyDescent="0.15">
      <c r="A27" s="6">
        <v>20</v>
      </c>
      <c r="B27" s="87"/>
      <c r="C27" s="87"/>
      <c r="D27" s="91"/>
      <c r="E27" s="87"/>
      <c r="F27" s="91"/>
      <c r="G27" s="91"/>
      <c r="H27" s="91"/>
      <c r="I27" s="92"/>
      <c r="J27" s="88"/>
      <c r="K27" s="44" t="e">
        <f t="shared" si="2"/>
        <v>#REF!</v>
      </c>
      <c r="L27" s="40"/>
      <c r="M27" s="43">
        <f t="shared" si="1"/>
        <v>0</v>
      </c>
      <c r="N27" s="43" t="e">
        <f>IF(#REF!="○",1500,0)</f>
        <v>#REF!</v>
      </c>
      <c r="O27" s="43">
        <f>IF(F27="○",VLOOKUP(I27,費用!$B$4:$H$9,4,FALSE),0)</f>
        <v>0</v>
      </c>
      <c r="P27" s="43">
        <f>IF(G27="○",VLOOKUP(I27,費用!$B$4:$H$9,7,FALSE),0)</f>
        <v>0</v>
      </c>
      <c r="Q27" s="43" t="e">
        <f>VLOOKUP(#REF!,費用!$M$2:$N$9,2,FALSE)</f>
        <v>#REF!</v>
      </c>
      <c r="R27" s="43" t="e">
        <f>VLOOKUP(#REF!,費用!$M$2:$N$9,2,FALSE)</f>
        <v>#REF!</v>
      </c>
      <c r="S27" s="43" t="e">
        <f>VLOOKUP(#REF!,費用!$M$2:$N$9,2,FALSE)</f>
        <v>#REF!</v>
      </c>
    </row>
  </sheetData>
  <mergeCells count="1">
    <mergeCell ref="B1:E1"/>
  </mergeCells>
  <phoneticPr fontId="2"/>
  <dataValidations count="3">
    <dataValidation type="list" allowBlank="1" showInputMessage="1" showErrorMessage="1" sqref="D8:D27">
      <formula1>"男,女"</formula1>
    </dataValidation>
    <dataValidation type="list" allowBlank="1" showInputMessage="1" showErrorMessage="1" sqref="F8:H27">
      <formula1>"◯,✕"</formula1>
    </dataValidation>
    <dataValidation type="list" allowBlank="1" showInputMessage="1" showErrorMessage="1" sqref="I8:I27">
      <formula1>"１. ザキューブホテル千葉,２．京成ホテルミラマーレ,３．ホテルポートプラザ千葉,４．ダイワロイネットホテル千葉駅前,５．The Cozy Hotel CHIBA,６．ベッセルイン千葉駅前,７．ホテルルートイン千葉浜野,８．テトランゼ幕張稲毛海岸ホテル,９．ダイワロイネットホテル千葉中央,10．ホテルサンルート千葉"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70" zoomScaleNormal="70" workbookViewId="0">
      <selection activeCell="N9" sqref="N9"/>
    </sheetView>
  </sheetViews>
  <sheetFormatPr defaultColWidth="8.75" defaultRowHeight="13.5" x14ac:dyDescent="0.15"/>
  <cols>
    <col min="1" max="1" width="4.125" style="16" customWidth="1"/>
    <col min="2" max="2" width="29.75" style="16" bestFit="1" customWidth="1"/>
    <col min="3" max="3" width="8.75" style="16"/>
    <col min="4" max="4" width="8.75" style="17"/>
    <col min="5" max="5" width="9.75" style="18" customWidth="1"/>
    <col min="6" max="6" width="8.75" style="16"/>
    <col min="7" max="7" width="8.75" style="17"/>
    <col min="8" max="8" width="9.875" style="18" customWidth="1"/>
    <col min="9" max="9" width="16.25" style="16" bestFit="1" customWidth="1"/>
    <col min="10" max="10" width="20.375" style="16" customWidth="1"/>
    <col min="11" max="11" width="23.5" style="19" customWidth="1"/>
    <col min="12" max="12" width="8.75" style="16"/>
    <col min="13" max="13" width="13.375" style="16" bestFit="1" customWidth="1"/>
    <col min="14" max="16384" width="8.75" style="16"/>
  </cols>
  <sheetData>
    <row r="1" spans="1:14" ht="14.25" thickBot="1" x14ac:dyDescent="0.2">
      <c r="A1" s="15" t="s">
        <v>18</v>
      </c>
      <c r="M1" s="16" t="s">
        <v>10</v>
      </c>
    </row>
    <row r="2" spans="1:14" x14ac:dyDescent="0.15">
      <c r="A2" s="20" t="s">
        <v>19</v>
      </c>
      <c r="B2" s="20"/>
      <c r="C2" s="106" t="s">
        <v>20</v>
      </c>
      <c r="D2" s="107"/>
      <c r="E2" s="108"/>
      <c r="F2" s="109" t="s">
        <v>21</v>
      </c>
      <c r="G2" s="110"/>
      <c r="H2" s="111"/>
      <c r="I2" s="21" t="s">
        <v>22</v>
      </c>
      <c r="J2" s="22" t="s">
        <v>23</v>
      </c>
      <c r="K2" s="23" t="s">
        <v>24</v>
      </c>
      <c r="M2" s="16" t="s">
        <v>55</v>
      </c>
      <c r="N2" s="41">
        <v>1500</v>
      </c>
    </row>
    <row r="3" spans="1:14" x14ac:dyDescent="0.15">
      <c r="A3" s="20"/>
      <c r="B3" s="20"/>
      <c r="C3" s="24" t="s">
        <v>25</v>
      </c>
      <c r="D3" s="24" t="s">
        <v>7</v>
      </c>
      <c r="E3" s="25" t="s">
        <v>26</v>
      </c>
      <c r="F3" s="26" t="s">
        <v>25</v>
      </c>
      <c r="G3" s="27" t="s">
        <v>7</v>
      </c>
      <c r="H3" s="28" t="s">
        <v>26</v>
      </c>
      <c r="I3" s="21"/>
      <c r="J3" s="22" t="s">
        <v>27</v>
      </c>
      <c r="K3" s="23"/>
      <c r="M3" s="16" t="s">
        <v>59</v>
      </c>
      <c r="N3" s="41">
        <v>1500</v>
      </c>
    </row>
    <row r="4" spans="1:14" ht="81" x14ac:dyDescent="0.15">
      <c r="A4" s="24" t="s">
        <v>28</v>
      </c>
      <c r="B4" s="22" t="s">
        <v>29</v>
      </c>
      <c r="C4" s="24">
        <v>5</v>
      </c>
      <c r="D4" s="24"/>
      <c r="E4" s="29">
        <v>12850</v>
      </c>
      <c r="F4" s="26">
        <v>60</v>
      </c>
      <c r="G4" s="27"/>
      <c r="H4" s="30">
        <v>15050</v>
      </c>
      <c r="I4" s="31" t="s">
        <v>30</v>
      </c>
      <c r="J4" s="32" t="s">
        <v>31</v>
      </c>
      <c r="K4" s="33" t="s">
        <v>32</v>
      </c>
      <c r="M4" s="16" t="s">
        <v>56</v>
      </c>
      <c r="N4" s="41">
        <v>1500</v>
      </c>
    </row>
    <row r="5" spans="1:14" ht="81" x14ac:dyDescent="0.15">
      <c r="A5" s="24" t="s">
        <v>33</v>
      </c>
      <c r="B5" s="22" t="s">
        <v>34</v>
      </c>
      <c r="C5" s="24">
        <v>5</v>
      </c>
      <c r="D5" s="24"/>
      <c r="E5" s="29">
        <v>14300</v>
      </c>
      <c r="F5" s="26">
        <v>20</v>
      </c>
      <c r="G5" s="27"/>
      <c r="H5" s="30">
        <v>15950</v>
      </c>
      <c r="I5" s="31" t="s">
        <v>30</v>
      </c>
      <c r="J5" s="32" t="s">
        <v>35</v>
      </c>
      <c r="K5" s="33" t="s">
        <v>36</v>
      </c>
      <c r="M5" s="16" t="s">
        <v>60</v>
      </c>
      <c r="N5" s="41">
        <v>1500</v>
      </c>
    </row>
    <row r="6" spans="1:14" ht="67.5" x14ac:dyDescent="0.15">
      <c r="A6" s="24" t="s">
        <v>37</v>
      </c>
      <c r="B6" s="22" t="s">
        <v>38</v>
      </c>
      <c r="C6" s="24">
        <f>30-13</f>
        <v>17</v>
      </c>
      <c r="D6" s="24">
        <f>20-7</f>
        <v>13</v>
      </c>
      <c r="E6" s="29">
        <v>11650</v>
      </c>
      <c r="F6" s="26">
        <f>40-23</f>
        <v>17</v>
      </c>
      <c r="G6" s="27">
        <f>20-10</f>
        <v>10</v>
      </c>
      <c r="H6" s="30">
        <v>12450</v>
      </c>
      <c r="I6" s="21"/>
      <c r="J6" s="32" t="s">
        <v>39</v>
      </c>
      <c r="K6" s="33" t="s">
        <v>40</v>
      </c>
      <c r="M6" s="16" t="s">
        <v>61</v>
      </c>
      <c r="N6" s="41">
        <v>1500</v>
      </c>
    </row>
    <row r="7" spans="1:14" ht="40.5" x14ac:dyDescent="0.15">
      <c r="A7" s="24" t="s">
        <v>41</v>
      </c>
      <c r="B7" s="22" t="s">
        <v>42</v>
      </c>
      <c r="C7" s="24">
        <v>2</v>
      </c>
      <c r="D7" s="24">
        <v>3</v>
      </c>
      <c r="E7" s="29">
        <v>12250</v>
      </c>
      <c r="F7" s="26">
        <v>40</v>
      </c>
      <c r="G7" s="27">
        <v>40</v>
      </c>
      <c r="H7" s="30">
        <v>13750</v>
      </c>
      <c r="I7" s="21"/>
      <c r="J7" s="32" t="s">
        <v>43</v>
      </c>
      <c r="K7" s="33" t="s">
        <v>44</v>
      </c>
      <c r="M7" s="16" t="s">
        <v>62</v>
      </c>
      <c r="N7" s="41">
        <v>1600</v>
      </c>
    </row>
    <row r="8" spans="1:14" ht="81" x14ac:dyDescent="0.15">
      <c r="A8" s="24" t="s">
        <v>45</v>
      </c>
      <c r="B8" s="22" t="s">
        <v>46</v>
      </c>
      <c r="C8" s="24">
        <v>5</v>
      </c>
      <c r="D8" s="24"/>
      <c r="E8" s="29">
        <v>12800</v>
      </c>
      <c r="F8" s="26">
        <v>60</v>
      </c>
      <c r="G8" s="27"/>
      <c r="H8" s="30">
        <v>14450</v>
      </c>
      <c r="I8" s="31" t="s">
        <v>30</v>
      </c>
      <c r="J8" s="32" t="s">
        <v>47</v>
      </c>
      <c r="K8" s="33" t="s">
        <v>48</v>
      </c>
      <c r="M8" s="16" t="s">
        <v>63</v>
      </c>
      <c r="N8" s="41">
        <v>1600</v>
      </c>
    </row>
    <row r="9" spans="1:14" ht="68.25" thickBot="1" x14ac:dyDescent="0.2">
      <c r="A9" s="24" t="s">
        <v>49</v>
      </c>
      <c r="B9" s="22" t="s">
        <v>50</v>
      </c>
      <c r="C9" s="24"/>
      <c r="D9" s="24">
        <v>5</v>
      </c>
      <c r="E9" s="29">
        <v>11650</v>
      </c>
      <c r="F9" s="34">
        <v>30</v>
      </c>
      <c r="G9" s="35">
        <v>20</v>
      </c>
      <c r="H9" s="36">
        <v>16650</v>
      </c>
      <c r="I9" s="21"/>
      <c r="J9" s="32" t="s">
        <v>51</v>
      </c>
      <c r="K9" s="33" t="s">
        <v>52</v>
      </c>
      <c r="M9" s="16" t="s">
        <v>64</v>
      </c>
      <c r="N9" s="41">
        <v>1600</v>
      </c>
    </row>
    <row r="10" spans="1:14" x14ac:dyDescent="0.15">
      <c r="C10" s="37">
        <f>SUM(C4:C9)</f>
        <v>34</v>
      </c>
      <c r="D10" s="37">
        <f>SUM(D4:D9)</f>
        <v>21</v>
      </c>
      <c r="E10" s="38">
        <f>C10+D10</f>
        <v>55</v>
      </c>
      <c r="F10" s="37">
        <f>SUM(F4:F9)</f>
        <v>227</v>
      </c>
      <c r="G10" s="37">
        <f>SUM(G4:G9)</f>
        <v>70</v>
      </c>
      <c r="H10" s="39">
        <f>F10+G10</f>
        <v>297</v>
      </c>
    </row>
    <row r="12" spans="1:14" x14ac:dyDescent="0.15">
      <c r="C12" s="16" t="s">
        <v>53</v>
      </c>
    </row>
    <row r="13" spans="1:14" x14ac:dyDescent="0.15">
      <c r="C13" s="16" t="s">
        <v>54</v>
      </c>
    </row>
    <row r="15" spans="1:14" x14ac:dyDescent="0.15">
      <c r="C15" s="42"/>
    </row>
    <row r="18" spans="3:3" x14ac:dyDescent="0.15">
      <c r="C18" s="42"/>
    </row>
    <row r="19" spans="3:3" x14ac:dyDescent="0.15">
      <c r="C19" s="42"/>
    </row>
  </sheetData>
  <mergeCells count="2">
    <mergeCell ref="C2:E2"/>
    <mergeCell ref="F2:H2"/>
  </mergeCells>
  <phoneticPr fontId="2"/>
  <hyperlinks>
    <hyperlink ref="K4" r:id="rId1"/>
    <hyperlink ref="K5" r:id="rId2"/>
    <hyperlink ref="K6" r:id="rId3"/>
    <hyperlink ref="K7" r:id="rId4"/>
    <hyperlink ref="K8" r:id="rId5"/>
    <hyperlink ref="K9" r:id="rId6"/>
  </hyperlinks>
  <pageMargins left="0.7" right="0.7" top="0.75" bottom="0.75" header="0.3" footer="0.3"/>
  <pageSetup paperSize="9" scale="71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宿泊一覧表</vt:lpstr>
      <vt:lpstr>宿泊申込用紙</vt:lpstr>
      <vt:lpstr>費用</vt:lpstr>
      <vt:lpstr>宿泊申込用紙!Print_Area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相原英明</dc:creator>
  <cp:lastModifiedBy>自治労本部用</cp:lastModifiedBy>
  <cp:lastPrinted>2024-06-24T08:10:46Z</cp:lastPrinted>
  <dcterms:created xsi:type="dcterms:W3CDTF">2018-12-03T06:52:32Z</dcterms:created>
  <dcterms:modified xsi:type="dcterms:W3CDTF">2024-06-25T07:47:37Z</dcterms:modified>
</cp:coreProperties>
</file>