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J:\00自治労\06財政局\61_連合会費\2025026_ウェブ説明会\議案\"/>
    </mc:Choice>
  </mc:AlternateContent>
  <xr:revisionPtr revIDLastSave="0" documentId="13_ncr:1_{FDADDB67-3957-4BA3-9F84-5580D8B572EC}" xr6:coauthVersionLast="36" xr6:coauthVersionMax="36" xr10:uidLastSave="{00000000-0000-0000-0000-000000000000}"/>
  <bookViews>
    <workbookView xWindow="0" yWindow="0" windowWidth="28800" windowHeight="11820" xr2:uid="{90777AB9-416C-4253-AF4E-857C00D4441B}"/>
  </bookViews>
  <sheets>
    <sheet name="入力手順" sheetId="11" r:id="rId1"/>
    <sheet name="試算用①人数増減" sheetId="14" r:id="rId2"/>
    <sheet name="記入例①人数増減" sheetId="12" r:id="rId3"/>
    <sheet name="試算用②割合増減 " sheetId="15" r:id="rId4"/>
    <sheet name="記入例②割合増減" sheetId="13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5" l="1"/>
  <c r="D29" i="15"/>
  <c r="C29" i="15"/>
  <c r="F26" i="15"/>
  <c r="D26" i="15"/>
  <c r="C26" i="15"/>
  <c r="G24" i="15"/>
  <c r="F23" i="15"/>
  <c r="F29" i="15" s="1"/>
  <c r="F14" i="15"/>
  <c r="D14" i="15"/>
  <c r="D20" i="15" s="1"/>
  <c r="C14" i="15"/>
  <c r="C20" i="15" s="1"/>
  <c r="F13" i="15"/>
  <c r="D13" i="15"/>
  <c r="D19" i="15" s="1"/>
  <c r="C13" i="15"/>
  <c r="C19" i="15" s="1"/>
  <c r="C12" i="15"/>
  <c r="C18" i="15" s="1"/>
  <c r="C21" i="15" s="1"/>
  <c r="C30" i="15" s="1"/>
  <c r="C31" i="15" s="1"/>
  <c r="G11" i="15"/>
  <c r="G14" i="15" s="1"/>
  <c r="G20" i="15" s="1"/>
  <c r="G10" i="15"/>
  <c r="H10" i="15" s="1"/>
  <c r="I10" i="15" s="1"/>
  <c r="J10" i="15" s="1"/>
  <c r="K10" i="15" s="1"/>
  <c r="L10" i="15" s="1"/>
  <c r="M10" i="15" s="1"/>
  <c r="N10" i="15" s="1"/>
  <c r="O10" i="15" s="1"/>
  <c r="P10" i="15" s="1"/>
  <c r="G9" i="15"/>
  <c r="F8" i="15"/>
  <c r="D8" i="15"/>
  <c r="C8" i="15"/>
  <c r="F7" i="15"/>
  <c r="F12" i="15" s="1"/>
  <c r="C7" i="15"/>
  <c r="G6" i="15"/>
  <c r="H6" i="15" s="1"/>
  <c r="D6" i="15"/>
  <c r="D7" i="15" s="1"/>
  <c r="D12" i="15" s="1"/>
  <c r="D18" i="15" s="1"/>
  <c r="F33" i="14"/>
  <c r="F26" i="14"/>
  <c r="D26" i="14"/>
  <c r="D29" i="14" s="1"/>
  <c r="C26" i="14"/>
  <c r="C29" i="14" s="1"/>
  <c r="G24" i="14"/>
  <c r="F23" i="14"/>
  <c r="D20" i="14"/>
  <c r="G14" i="14"/>
  <c r="G20" i="14" s="1"/>
  <c r="F14" i="14"/>
  <c r="D14" i="14"/>
  <c r="C14" i="14"/>
  <c r="C20" i="14" s="1"/>
  <c r="D13" i="14"/>
  <c r="D19" i="14" s="1"/>
  <c r="C13" i="14"/>
  <c r="C19" i="14" s="1"/>
  <c r="G11" i="14"/>
  <c r="H11" i="14" s="1"/>
  <c r="H14" i="14" s="1"/>
  <c r="H20" i="14" s="1"/>
  <c r="G10" i="14"/>
  <c r="H10" i="14" s="1"/>
  <c r="I10" i="14" s="1"/>
  <c r="J10" i="14" s="1"/>
  <c r="K10" i="14" s="1"/>
  <c r="L10" i="14" s="1"/>
  <c r="M10" i="14" s="1"/>
  <c r="N10" i="14" s="1"/>
  <c r="O10" i="14" s="1"/>
  <c r="P10" i="14" s="1"/>
  <c r="G9" i="14"/>
  <c r="F8" i="14"/>
  <c r="F13" i="14" s="1"/>
  <c r="D8" i="14"/>
  <c r="C8" i="14"/>
  <c r="F7" i="14"/>
  <c r="F12" i="14" s="1"/>
  <c r="D7" i="14"/>
  <c r="D12" i="14" s="1"/>
  <c r="D18" i="14" s="1"/>
  <c r="D21" i="14" s="1"/>
  <c r="D30" i="14" s="1"/>
  <c r="D31" i="14" s="1"/>
  <c r="C7" i="14"/>
  <c r="C12" i="14" s="1"/>
  <c r="C18" i="14" s="1"/>
  <c r="C21" i="14" s="1"/>
  <c r="C30" i="14" s="1"/>
  <c r="C31" i="14" s="1"/>
  <c r="G6" i="14"/>
  <c r="G25" i="14" s="1"/>
  <c r="D6" i="14"/>
  <c r="G8" i="15" l="1"/>
  <c r="G13" i="15" s="1"/>
  <c r="G19" i="15" s="1"/>
  <c r="F29" i="14"/>
  <c r="D21" i="15"/>
  <c r="D30" i="15" s="1"/>
  <c r="D31" i="15" s="1"/>
  <c r="F30" i="15"/>
  <c r="F31" i="15"/>
  <c r="G23" i="15"/>
  <c r="H25" i="15"/>
  <c r="I6" i="15"/>
  <c r="H11" i="15"/>
  <c r="G7" i="15"/>
  <c r="G12" i="15" s="1"/>
  <c r="G18" i="15" s="1"/>
  <c r="G21" i="15" s="1"/>
  <c r="G25" i="15"/>
  <c r="H9" i="15"/>
  <c r="G23" i="14"/>
  <c r="G29" i="14" s="1"/>
  <c r="H23" i="14" s="1"/>
  <c r="F30" i="14"/>
  <c r="F31" i="14"/>
  <c r="I11" i="14"/>
  <c r="H24" i="14"/>
  <c r="G26" i="14"/>
  <c r="H6" i="14"/>
  <c r="G8" i="14"/>
  <c r="H9" i="14"/>
  <c r="P31" i="13"/>
  <c r="O31" i="13"/>
  <c r="N31" i="13"/>
  <c r="M31" i="13"/>
  <c r="L31" i="13"/>
  <c r="K31" i="13"/>
  <c r="J31" i="13"/>
  <c r="I31" i="13"/>
  <c r="H31" i="13"/>
  <c r="G31" i="13"/>
  <c r="F31" i="13"/>
  <c r="P31" i="12"/>
  <c r="O31" i="12"/>
  <c r="N31" i="12"/>
  <c r="M31" i="12"/>
  <c r="L31" i="12"/>
  <c r="K31" i="12"/>
  <c r="J31" i="12"/>
  <c r="I31" i="12"/>
  <c r="H31" i="12"/>
  <c r="G31" i="12"/>
  <c r="F31" i="12"/>
  <c r="N29" i="12"/>
  <c r="M29" i="12"/>
  <c r="L29" i="12"/>
  <c r="K29" i="12"/>
  <c r="J29" i="12"/>
  <c r="I29" i="12"/>
  <c r="H29" i="12"/>
  <c r="G29" i="12"/>
  <c r="F29" i="12"/>
  <c r="P20" i="12"/>
  <c r="P19" i="12"/>
  <c r="P18" i="12"/>
  <c r="O20" i="12"/>
  <c r="O19" i="12"/>
  <c r="O18" i="12"/>
  <c r="N20" i="12"/>
  <c r="N19" i="12"/>
  <c r="N18" i="12"/>
  <c r="M20" i="12"/>
  <c r="M19" i="12"/>
  <c r="M18" i="12"/>
  <c r="L20" i="12"/>
  <c r="L19" i="12"/>
  <c r="L18" i="12"/>
  <c r="K20" i="12"/>
  <c r="K19" i="12"/>
  <c r="K18" i="12"/>
  <c r="J20" i="12"/>
  <c r="J19" i="12"/>
  <c r="J18" i="12"/>
  <c r="I20" i="12"/>
  <c r="I19" i="12"/>
  <c r="I18" i="12"/>
  <c r="H20" i="12"/>
  <c r="H19" i="12"/>
  <c r="H18" i="12"/>
  <c r="G20" i="12"/>
  <c r="G19" i="12"/>
  <c r="G18" i="12"/>
  <c r="N29" i="13"/>
  <c r="M29" i="13"/>
  <c r="L29" i="13"/>
  <c r="K29" i="13"/>
  <c r="J29" i="13"/>
  <c r="I29" i="13"/>
  <c r="H29" i="13"/>
  <c r="G29" i="13"/>
  <c r="F29" i="13"/>
  <c r="P20" i="13"/>
  <c r="P19" i="13"/>
  <c r="P18" i="13"/>
  <c r="O20" i="13"/>
  <c r="O19" i="13"/>
  <c r="O18" i="13"/>
  <c r="N20" i="13"/>
  <c r="N19" i="13"/>
  <c r="N18" i="13"/>
  <c r="M20" i="13"/>
  <c r="M19" i="13"/>
  <c r="M18" i="13"/>
  <c r="L20" i="13"/>
  <c r="L19" i="13"/>
  <c r="L18" i="13"/>
  <c r="K20" i="13"/>
  <c r="K19" i="13"/>
  <c r="K18" i="13"/>
  <c r="J20" i="13"/>
  <c r="J19" i="13"/>
  <c r="J18" i="13"/>
  <c r="I20" i="13"/>
  <c r="I19" i="13"/>
  <c r="I18" i="13"/>
  <c r="H20" i="13"/>
  <c r="H19" i="13"/>
  <c r="H18" i="13"/>
  <c r="G20" i="13"/>
  <c r="G19" i="13"/>
  <c r="G18" i="13"/>
  <c r="F33" i="13"/>
  <c r="G23" i="13"/>
  <c r="F26" i="13"/>
  <c r="D26" i="13"/>
  <c r="D29" i="13" s="1"/>
  <c r="C26" i="13"/>
  <c r="C29" i="13" s="1"/>
  <c r="G24" i="13"/>
  <c r="F23" i="13"/>
  <c r="D20" i="13"/>
  <c r="G14" i="13"/>
  <c r="F14" i="13"/>
  <c r="D14" i="13"/>
  <c r="C14" i="13"/>
  <c r="C20" i="13" s="1"/>
  <c r="F13" i="13"/>
  <c r="G11" i="13"/>
  <c r="H11" i="13" s="1"/>
  <c r="G10" i="13"/>
  <c r="H10" i="13" s="1"/>
  <c r="I10" i="13" s="1"/>
  <c r="J10" i="13" s="1"/>
  <c r="K10" i="13" s="1"/>
  <c r="L10" i="13" s="1"/>
  <c r="M10" i="13" s="1"/>
  <c r="N10" i="13" s="1"/>
  <c r="O10" i="13" s="1"/>
  <c r="P10" i="13" s="1"/>
  <c r="G9" i="13"/>
  <c r="F8" i="13"/>
  <c r="D8" i="13"/>
  <c r="D7" i="13" s="1"/>
  <c r="D12" i="13" s="1"/>
  <c r="D18" i="13" s="1"/>
  <c r="C8" i="13"/>
  <c r="C7" i="13" s="1"/>
  <c r="C12" i="13" s="1"/>
  <c r="C18" i="13" s="1"/>
  <c r="F7" i="13"/>
  <c r="F12" i="13" s="1"/>
  <c r="G6" i="13"/>
  <c r="D6" i="13"/>
  <c r="F33" i="12"/>
  <c r="F30" i="12"/>
  <c r="D29" i="12"/>
  <c r="C29" i="12"/>
  <c r="F26" i="12"/>
  <c r="D26" i="12"/>
  <c r="C26" i="12"/>
  <c r="G24" i="12"/>
  <c r="F23" i="12"/>
  <c r="C19" i="12"/>
  <c r="F14" i="12"/>
  <c r="D14" i="12"/>
  <c r="D20" i="12" s="1"/>
  <c r="C14" i="12"/>
  <c r="C20" i="12" s="1"/>
  <c r="F13" i="12"/>
  <c r="D13" i="12"/>
  <c r="D19" i="12" s="1"/>
  <c r="C13" i="12"/>
  <c r="F12" i="12"/>
  <c r="D12" i="12"/>
  <c r="D18" i="12" s="1"/>
  <c r="D21" i="12" s="1"/>
  <c r="D30" i="12" s="1"/>
  <c r="D31" i="12" s="1"/>
  <c r="C12" i="12"/>
  <c r="C18" i="12" s="1"/>
  <c r="G11" i="12"/>
  <c r="G14" i="12" s="1"/>
  <c r="G10" i="12"/>
  <c r="H10" i="12" s="1"/>
  <c r="I10" i="12" s="1"/>
  <c r="J10" i="12" s="1"/>
  <c r="K10" i="12" s="1"/>
  <c r="L10" i="12" s="1"/>
  <c r="M10" i="12" s="1"/>
  <c r="N10" i="12" s="1"/>
  <c r="O10" i="12" s="1"/>
  <c r="P10" i="12" s="1"/>
  <c r="G9" i="12"/>
  <c r="H9" i="12" s="1"/>
  <c r="H8" i="12" s="1"/>
  <c r="H13" i="12" s="1"/>
  <c r="G8" i="12"/>
  <c r="G13" i="12" s="1"/>
  <c r="F8" i="12"/>
  <c r="D8" i="12"/>
  <c r="C8" i="12"/>
  <c r="F7" i="12"/>
  <c r="C7" i="12"/>
  <c r="G6" i="12"/>
  <c r="D6" i="12"/>
  <c r="D7" i="12" s="1"/>
  <c r="G22" i="15" l="1"/>
  <c r="I25" i="15"/>
  <c r="J6" i="15"/>
  <c r="I24" i="15"/>
  <c r="H8" i="15"/>
  <c r="I9" i="15"/>
  <c r="H14" i="15"/>
  <c r="H20" i="15" s="1"/>
  <c r="I11" i="15"/>
  <c r="G26" i="15"/>
  <c r="G29" i="15" s="1"/>
  <c r="H24" i="15"/>
  <c r="H26" i="15" s="1"/>
  <c r="F34" i="15"/>
  <c r="G33" i="15"/>
  <c r="F34" i="14"/>
  <c r="G33" i="14"/>
  <c r="H8" i="14"/>
  <c r="H13" i="14" s="1"/>
  <c r="H19" i="14" s="1"/>
  <c r="I9" i="14"/>
  <c r="G7" i="14"/>
  <c r="G12" i="14" s="1"/>
  <c r="G18" i="14" s="1"/>
  <c r="G13" i="14"/>
  <c r="G19" i="14" s="1"/>
  <c r="I6" i="14"/>
  <c r="H7" i="14"/>
  <c r="H12" i="14" s="1"/>
  <c r="H18" i="14" s="1"/>
  <c r="H21" i="14" s="1"/>
  <c r="H25" i="14"/>
  <c r="I14" i="14"/>
  <c r="I20" i="14" s="1"/>
  <c r="J11" i="14"/>
  <c r="H14" i="13"/>
  <c r="I11" i="13"/>
  <c r="C13" i="13"/>
  <c r="C19" i="13" s="1"/>
  <c r="C21" i="13" s="1"/>
  <c r="C30" i="13" s="1"/>
  <c r="C31" i="13" s="1"/>
  <c r="D13" i="13"/>
  <c r="D19" i="13" s="1"/>
  <c r="D21" i="13" s="1"/>
  <c r="D30" i="13" s="1"/>
  <c r="D31" i="13" s="1"/>
  <c r="F30" i="13"/>
  <c r="H6" i="13"/>
  <c r="G8" i="13"/>
  <c r="G13" i="13" s="1"/>
  <c r="H9" i="13"/>
  <c r="G25" i="13"/>
  <c r="C21" i="12"/>
  <c r="C30" i="12" s="1"/>
  <c r="C31" i="12" s="1"/>
  <c r="G33" i="12"/>
  <c r="F34" i="12"/>
  <c r="I9" i="12"/>
  <c r="G23" i="12"/>
  <c r="H11" i="12"/>
  <c r="G7" i="12"/>
  <c r="G12" i="12" s="1"/>
  <c r="G21" i="12" s="1"/>
  <c r="G25" i="12"/>
  <c r="H6" i="12"/>
  <c r="H23" i="15" l="1"/>
  <c r="H29" i="15" s="1"/>
  <c r="I23" i="15" s="1"/>
  <c r="G31" i="15"/>
  <c r="I14" i="15"/>
  <c r="I20" i="15" s="1"/>
  <c r="J11" i="15"/>
  <c r="K6" i="15"/>
  <c r="J25" i="15"/>
  <c r="I8" i="15"/>
  <c r="J9" i="15"/>
  <c r="H13" i="15"/>
  <c r="H19" i="15" s="1"/>
  <c r="H7" i="15"/>
  <c r="H12" i="15" s="1"/>
  <c r="H18" i="15" s="1"/>
  <c r="H21" i="15" s="1"/>
  <c r="I26" i="15"/>
  <c r="J24" i="15"/>
  <c r="G30" i="15"/>
  <c r="J14" i="14"/>
  <c r="J20" i="14" s="1"/>
  <c r="K11" i="14"/>
  <c r="H26" i="14"/>
  <c r="H29" i="14" s="1"/>
  <c r="I23" i="14" s="1"/>
  <c r="I24" i="14"/>
  <c r="H31" i="14"/>
  <c r="H22" i="14"/>
  <c r="H30" i="14" s="1"/>
  <c r="J6" i="14"/>
  <c r="I25" i="14"/>
  <c r="G21" i="14"/>
  <c r="I8" i="14"/>
  <c r="I13" i="14" s="1"/>
  <c r="I19" i="14" s="1"/>
  <c r="J9" i="14"/>
  <c r="H7" i="13"/>
  <c r="H12" i="13" s="1"/>
  <c r="H21" i="13" s="1"/>
  <c r="I6" i="13"/>
  <c r="H25" i="13"/>
  <c r="G7" i="13"/>
  <c r="G12" i="13" s="1"/>
  <c r="G21" i="13" s="1"/>
  <c r="F34" i="13"/>
  <c r="G33" i="13"/>
  <c r="I14" i="13"/>
  <c r="J11" i="13"/>
  <c r="G26" i="13"/>
  <c r="H23" i="13" s="1"/>
  <c r="H24" i="13"/>
  <c r="H8" i="13"/>
  <c r="H13" i="13" s="1"/>
  <c r="I9" i="13"/>
  <c r="H25" i="12"/>
  <c r="I6" i="12"/>
  <c r="H7" i="12"/>
  <c r="H12" i="12" s="1"/>
  <c r="H21" i="12" s="1"/>
  <c r="G26" i="12"/>
  <c r="H24" i="12"/>
  <c r="G22" i="12"/>
  <c r="H14" i="12"/>
  <c r="I11" i="12"/>
  <c r="H23" i="12"/>
  <c r="I8" i="12"/>
  <c r="I13" i="12" s="1"/>
  <c r="J9" i="12"/>
  <c r="K25" i="15" l="1"/>
  <c r="L6" i="15"/>
  <c r="J14" i="15"/>
  <c r="J20" i="15" s="1"/>
  <c r="K11" i="15"/>
  <c r="H31" i="15"/>
  <c r="H22" i="15"/>
  <c r="H30" i="15" s="1"/>
  <c r="K9" i="15"/>
  <c r="J8" i="15"/>
  <c r="I13" i="15"/>
  <c r="I19" i="15" s="1"/>
  <c r="I7" i="15"/>
  <c r="I12" i="15" s="1"/>
  <c r="I18" i="15" s="1"/>
  <c r="I21" i="15" s="1"/>
  <c r="J26" i="15"/>
  <c r="K24" i="15"/>
  <c r="H33" i="15"/>
  <c r="G34" i="15"/>
  <c r="I29" i="15"/>
  <c r="J23" i="15" s="1"/>
  <c r="K14" i="14"/>
  <c r="K20" i="14" s="1"/>
  <c r="L11" i="14"/>
  <c r="J8" i="14"/>
  <c r="J13" i="14" s="1"/>
  <c r="J19" i="14" s="1"/>
  <c r="K9" i="14"/>
  <c r="G31" i="14"/>
  <c r="G22" i="14"/>
  <c r="G30" i="14" s="1"/>
  <c r="I26" i="14"/>
  <c r="I29" i="14" s="1"/>
  <c r="J23" i="14" s="1"/>
  <c r="J24" i="14"/>
  <c r="J7" i="14"/>
  <c r="J12" i="14" s="1"/>
  <c r="J18" i="14" s="1"/>
  <c r="J21" i="14" s="1"/>
  <c r="K6" i="14"/>
  <c r="J25" i="14"/>
  <c r="I7" i="14"/>
  <c r="I12" i="14" s="1"/>
  <c r="I18" i="14" s="1"/>
  <c r="I21" i="14" s="1"/>
  <c r="I33" i="14"/>
  <c r="H22" i="13"/>
  <c r="I8" i="13"/>
  <c r="I13" i="13" s="1"/>
  <c r="J9" i="13"/>
  <c r="J14" i="13"/>
  <c r="K11" i="13"/>
  <c r="G22" i="13"/>
  <c r="G30" i="13" s="1"/>
  <c r="H26" i="13"/>
  <c r="I24" i="13"/>
  <c r="I7" i="13"/>
  <c r="I12" i="13" s="1"/>
  <c r="I21" i="13" s="1"/>
  <c r="J6" i="13"/>
  <c r="I25" i="13"/>
  <c r="H22" i="12"/>
  <c r="J6" i="12"/>
  <c r="I7" i="12"/>
  <c r="I12" i="12" s="1"/>
  <c r="I25" i="12"/>
  <c r="H26" i="12"/>
  <c r="I24" i="12"/>
  <c r="J8" i="12"/>
  <c r="J13" i="12" s="1"/>
  <c r="K9" i="12"/>
  <c r="I23" i="12"/>
  <c r="I14" i="12"/>
  <c r="J11" i="12"/>
  <c r="G30" i="12"/>
  <c r="J29" i="15" l="1"/>
  <c r="K23" i="15" s="1"/>
  <c r="I31" i="15"/>
  <c r="I22" i="15"/>
  <c r="I30" i="15" s="1"/>
  <c r="J13" i="15"/>
  <c r="J19" i="15" s="1"/>
  <c r="J7" i="15"/>
  <c r="J12" i="15" s="1"/>
  <c r="J18" i="15" s="1"/>
  <c r="J21" i="15" s="1"/>
  <c r="K8" i="15"/>
  <c r="L9" i="15"/>
  <c r="M6" i="15"/>
  <c r="L25" i="15"/>
  <c r="I33" i="15"/>
  <c r="H34" i="15"/>
  <c r="K14" i="15"/>
  <c r="K20" i="15" s="1"/>
  <c r="L11" i="15"/>
  <c r="K26" i="15"/>
  <c r="L24" i="15"/>
  <c r="L14" i="14"/>
  <c r="L20" i="14" s="1"/>
  <c r="M11" i="14"/>
  <c r="I31" i="14"/>
  <c r="I22" i="14"/>
  <c r="I30" i="14" s="1"/>
  <c r="J26" i="14"/>
  <c r="J29" i="14" s="1"/>
  <c r="K24" i="14"/>
  <c r="K7" i="14"/>
  <c r="K12" i="14" s="1"/>
  <c r="K18" i="14" s="1"/>
  <c r="K21" i="14" s="1"/>
  <c r="L6" i="14"/>
  <c r="K25" i="14"/>
  <c r="J22" i="14"/>
  <c r="G34" i="14"/>
  <c r="H33" i="14"/>
  <c r="H34" i="14" s="1"/>
  <c r="L9" i="14"/>
  <c r="K8" i="14"/>
  <c r="K13" i="14" s="1"/>
  <c r="K19" i="14" s="1"/>
  <c r="H30" i="12"/>
  <c r="I23" i="13"/>
  <c r="J7" i="13"/>
  <c r="J12" i="13" s="1"/>
  <c r="J21" i="13" s="1"/>
  <c r="K6" i="13"/>
  <c r="J25" i="13"/>
  <c r="I22" i="13"/>
  <c r="G34" i="13"/>
  <c r="H33" i="13"/>
  <c r="K14" i="13"/>
  <c r="L11" i="13"/>
  <c r="K9" i="13"/>
  <c r="J8" i="13"/>
  <c r="J13" i="13" s="1"/>
  <c r="I26" i="13"/>
  <c r="J24" i="13"/>
  <c r="H30" i="13"/>
  <c r="J7" i="12"/>
  <c r="J12" i="12" s="1"/>
  <c r="J21" i="12" s="1"/>
  <c r="K6" i="12"/>
  <c r="J25" i="12"/>
  <c r="I33" i="12"/>
  <c r="H33" i="12"/>
  <c r="H34" i="12" s="1"/>
  <c r="G34" i="12"/>
  <c r="K11" i="12"/>
  <c r="J14" i="12"/>
  <c r="K8" i="12"/>
  <c r="K13" i="12" s="1"/>
  <c r="L9" i="12"/>
  <c r="I26" i="12"/>
  <c r="J23" i="12" s="1"/>
  <c r="J24" i="12"/>
  <c r="I21" i="12"/>
  <c r="K29" i="15" l="1"/>
  <c r="L23" i="15" s="1"/>
  <c r="J31" i="15"/>
  <c r="J22" i="15"/>
  <c r="J30" i="15" s="1"/>
  <c r="L26" i="15"/>
  <c r="M24" i="15"/>
  <c r="N6" i="15"/>
  <c r="M25" i="15"/>
  <c r="L8" i="15"/>
  <c r="M9" i="15"/>
  <c r="K13" i="15"/>
  <c r="K19" i="15" s="1"/>
  <c r="K7" i="15"/>
  <c r="K12" i="15" s="1"/>
  <c r="K18" i="15" s="1"/>
  <c r="K21" i="15" s="1"/>
  <c r="J33" i="15"/>
  <c r="I34" i="15"/>
  <c r="L14" i="15"/>
  <c r="L20" i="15" s="1"/>
  <c r="M11" i="15"/>
  <c r="K23" i="14"/>
  <c r="J31" i="14"/>
  <c r="K22" i="14"/>
  <c r="J30" i="14"/>
  <c r="K26" i="14"/>
  <c r="L24" i="14"/>
  <c r="L25" i="14"/>
  <c r="M6" i="14"/>
  <c r="L7" i="14"/>
  <c r="L12" i="14" s="1"/>
  <c r="L18" i="14" s="1"/>
  <c r="L21" i="14" s="1"/>
  <c r="I34" i="14"/>
  <c r="J33" i="14"/>
  <c r="M9" i="14"/>
  <c r="L8" i="14"/>
  <c r="L13" i="14" s="1"/>
  <c r="L19" i="14" s="1"/>
  <c r="M14" i="14"/>
  <c r="M20" i="14" s="1"/>
  <c r="N11" i="14"/>
  <c r="L9" i="13"/>
  <c r="K8" i="13"/>
  <c r="K13" i="13" s="1"/>
  <c r="L14" i="13"/>
  <c r="M11" i="13"/>
  <c r="J26" i="13"/>
  <c r="K24" i="13"/>
  <c r="H34" i="13"/>
  <c r="I33" i="13"/>
  <c r="K25" i="13"/>
  <c r="L6" i="13"/>
  <c r="K7" i="13"/>
  <c r="K12" i="13" s="1"/>
  <c r="K21" i="13" s="1"/>
  <c r="J22" i="13"/>
  <c r="I30" i="13"/>
  <c r="K23" i="12"/>
  <c r="I22" i="12"/>
  <c r="I30" i="12" s="1"/>
  <c r="J26" i="12"/>
  <c r="K24" i="12"/>
  <c r="K7" i="12"/>
  <c r="K12" i="12" s="1"/>
  <c r="L6" i="12"/>
  <c r="K25" i="12"/>
  <c r="J22" i="12"/>
  <c r="M9" i="12"/>
  <c r="L8" i="12"/>
  <c r="L13" i="12" s="1"/>
  <c r="L11" i="12"/>
  <c r="K14" i="12"/>
  <c r="L29" i="15" l="1"/>
  <c r="M23" i="15" s="1"/>
  <c r="K22" i="15"/>
  <c r="K30" i="15" s="1"/>
  <c r="K31" i="15"/>
  <c r="M8" i="15"/>
  <c r="N9" i="15"/>
  <c r="L13" i="15"/>
  <c r="L19" i="15" s="1"/>
  <c r="L7" i="15"/>
  <c r="L12" i="15" s="1"/>
  <c r="L18" i="15" s="1"/>
  <c r="L21" i="15" s="1"/>
  <c r="N24" i="15"/>
  <c r="M26" i="15"/>
  <c r="O6" i="15"/>
  <c r="N25" i="15"/>
  <c r="N26" i="15" s="1"/>
  <c r="N11" i="15"/>
  <c r="M14" i="15"/>
  <c r="M20" i="15" s="1"/>
  <c r="J34" i="15"/>
  <c r="K33" i="15"/>
  <c r="L22" i="14"/>
  <c r="M7" i="14"/>
  <c r="M12" i="14" s="1"/>
  <c r="M18" i="14" s="1"/>
  <c r="M21" i="14" s="1"/>
  <c r="N6" i="14"/>
  <c r="M25" i="14"/>
  <c r="L26" i="14"/>
  <c r="M24" i="14"/>
  <c r="J34" i="14"/>
  <c r="K33" i="14"/>
  <c r="O11" i="14"/>
  <c r="N14" i="14"/>
  <c r="N20" i="14" s="1"/>
  <c r="M8" i="14"/>
  <c r="M13" i="14" s="1"/>
  <c r="M19" i="14" s="1"/>
  <c r="N9" i="14"/>
  <c r="K29" i="14"/>
  <c r="K30" i="14" s="1"/>
  <c r="K22" i="13"/>
  <c r="M6" i="13"/>
  <c r="L7" i="13"/>
  <c r="L12" i="13" s="1"/>
  <c r="L21" i="13" s="1"/>
  <c r="L25" i="13"/>
  <c r="K26" i="13"/>
  <c r="L24" i="13"/>
  <c r="I34" i="13"/>
  <c r="J33" i="13"/>
  <c r="N11" i="13"/>
  <c r="M14" i="13"/>
  <c r="J23" i="13"/>
  <c r="J30" i="13" s="1"/>
  <c r="L8" i="13"/>
  <c r="L13" i="13" s="1"/>
  <c r="M9" i="13"/>
  <c r="J33" i="12"/>
  <c r="I34" i="12"/>
  <c r="M11" i="12"/>
  <c r="L14" i="12"/>
  <c r="N9" i="12"/>
  <c r="M8" i="12"/>
  <c r="M13" i="12" s="1"/>
  <c r="J30" i="12"/>
  <c r="L24" i="12"/>
  <c r="K26" i="12"/>
  <c r="L23" i="12" s="1"/>
  <c r="L25" i="12"/>
  <c r="L7" i="12"/>
  <c r="L12" i="12" s="1"/>
  <c r="L21" i="12" s="1"/>
  <c r="M6" i="12"/>
  <c r="K21" i="12"/>
  <c r="M29" i="15" l="1"/>
  <c r="N23" i="15" s="1"/>
  <c r="N29" i="15"/>
  <c r="P6" i="15"/>
  <c r="K34" i="15"/>
  <c r="L33" i="15"/>
  <c r="L31" i="15"/>
  <c r="L22" i="15"/>
  <c r="L30" i="15" s="1"/>
  <c r="O9" i="15"/>
  <c r="N8" i="15"/>
  <c r="M13" i="15"/>
  <c r="M19" i="15" s="1"/>
  <c r="M7" i="15"/>
  <c r="M12" i="15" s="1"/>
  <c r="M18" i="15" s="1"/>
  <c r="M21" i="15" s="1"/>
  <c r="O11" i="15"/>
  <c r="N14" i="15"/>
  <c r="N20" i="15" s="1"/>
  <c r="L23" i="14"/>
  <c r="L29" i="14" s="1"/>
  <c r="L30" i="14" s="1"/>
  <c r="K31" i="14"/>
  <c r="L33" i="14"/>
  <c r="K34" i="14"/>
  <c r="P11" i="14"/>
  <c r="P14" i="14" s="1"/>
  <c r="P20" i="14" s="1"/>
  <c r="O14" i="14"/>
  <c r="O20" i="14" s="1"/>
  <c r="M26" i="14"/>
  <c r="N24" i="14"/>
  <c r="O6" i="14"/>
  <c r="N25" i="14"/>
  <c r="N26" i="14" s="1"/>
  <c r="M22" i="14"/>
  <c r="N8" i="14"/>
  <c r="N13" i="14" s="1"/>
  <c r="N19" i="14" s="1"/>
  <c r="O9" i="14"/>
  <c r="K33" i="13"/>
  <c r="J34" i="13"/>
  <c r="O11" i="13"/>
  <c r="N14" i="13"/>
  <c r="L26" i="13"/>
  <c r="M24" i="13"/>
  <c r="M8" i="13"/>
  <c r="M13" i="13" s="1"/>
  <c r="N9" i="13"/>
  <c r="K23" i="13"/>
  <c r="L22" i="13"/>
  <c r="M7" i="13"/>
  <c r="M12" i="13" s="1"/>
  <c r="M21" i="13" s="1"/>
  <c r="M25" i="13"/>
  <c r="N6" i="13"/>
  <c r="K22" i="12"/>
  <c r="K30" i="12" s="1"/>
  <c r="N11" i="12"/>
  <c r="M14" i="12"/>
  <c r="M25" i="12"/>
  <c r="M7" i="12"/>
  <c r="M12" i="12" s="1"/>
  <c r="N6" i="12"/>
  <c r="L22" i="12"/>
  <c r="M24" i="12"/>
  <c r="L26" i="12"/>
  <c r="K33" i="12"/>
  <c r="J34" i="12"/>
  <c r="O9" i="12"/>
  <c r="N8" i="12"/>
  <c r="N13" i="12" s="1"/>
  <c r="N7" i="14" l="1"/>
  <c r="N12" i="14" s="1"/>
  <c r="N18" i="14" s="1"/>
  <c r="N21" i="14" s="1"/>
  <c r="N13" i="15"/>
  <c r="N19" i="15" s="1"/>
  <c r="N7" i="15"/>
  <c r="N12" i="15" s="1"/>
  <c r="N18" i="15" s="1"/>
  <c r="N21" i="15" s="1"/>
  <c r="L34" i="15"/>
  <c r="M33" i="15"/>
  <c r="M31" i="15"/>
  <c r="M22" i="15"/>
  <c r="M30" i="15" s="1"/>
  <c r="O14" i="15"/>
  <c r="O20" i="15" s="1"/>
  <c r="P11" i="15"/>
  <c r="P14" i="15" s="1"/>
  <c r="P20" i="15" s="1"/>
  <c r="P9" i="15"/>
  <c r="P8" i="15" s="1"/>
  <c r="P13" i="15" s="1"/>
  <c r="P19" i="15" s="1"/>
  <c r="O8" i="15"/>
  <c r="P6" i="14"/>
  <c r="N22" i="14"/>
  <c r="M33" i="14"/>
  <c r="L34" i="14"/>
  <c r="O8" i="14"/>
  <c r="O13" i="14" s="1"/>
  <c r="O19" i="14" s="1"/>
  <c r="P9" i="14"/>
  <c r="P8" i="14" s="1"/>
  <c r="P13" i="14" s="1"/>
  <c r="P19" i="14" s="1"/>
  <c r="M23" i="14"/>
  <c r="M29" i="14" s="1"/>
  <c r="L31" i="14"/>
  <c r="M22" i="13"/>
  <c r="L23" i="13"/>
  <c r="K30" i="13"/>
  <c r="N8" i="13"/>
  <c r="N13" i="13" s="1"/>
  <c r="O9" i="13"/>
  <c r="N7" i="13"/>
  <c r="N12" i="13" s="1"/>
  <c r="N21" i="13" s="1"/>
  <c r="N25" i="13"/>
  <c r="O6" i="13"/>
  <c r="N24" i="13"/>
  <c r="M26" i="13"/>
  <c r="O14" i="13"/>
  <c r="P11" i="13"/>
  <c r="P14" i="13" s="1"/>
  <c r="M23" i="12"/>
  <c r="L30" i="12"/>
  <c r="N25" i="12"/>
  <c r="N7" i="12"/>
  <c r="N12" i="12" s="1"/>
  <c r="O6" i="12"/>
  <c r="O11" i="12"/>
  <c r="N14" i="12"/>
  <c r="M21" i="12"/>
  <c r="N24" i="12"/>
  <c r="M26" i="12"/>
  <c r="O8" i="12"/>
  <c r="O13" i="12" s="1"/>
  <c r="P9" i="12"/>
  <c r="P8" i="12" s="1"/>
  <c r="P13" i="12" s="1"/>
  <c r="K34" i="12"/>
  <c r="L33" i="12"/>
  <c r="O13" i="15" l="1"/>
  <c r="O19" i="15" s="1"/>
  <c r="O7" i="15"/>
  <c r="O12" i="15" s="1"/>
  <c r="O18" i="15" s="1"/>
  <c r="O21" i="15" s="1"/>
  <c r="P7" i="15"/>
  <c r="P12" i="15" s="1"/>
  <c r="P18" i="15" s="1"/>
  <c r="P21" i="15" s="1"/>
  <c r="N22" i="15"/>
  <c r="N30" i="15" s="1"/>
  <c r="N31" i="15"/>
  <c r="N33" i="15"/>
  <c r="M34" i="15"/>
  <c r="N23" i="14"/>
  <c r="N29" i="14" s="1"/>
  <c r="N31" i="14" s="1"/>
  <c r="M31" i="14"/>
  <c r="M30" i="14"/>
  <c r="N30" i="14"/>
  <c r="P7" i="14"/>
  <c r="P12" i="14" s="1"/>
  <c r="P18" i="14" s="1"/>
  <c r="P21" i="14" s="1"/>
  <c r="O7" i="14"/>
  <c r="O12" i="14" s="1"/>
  <c r="O18" i="14" s="1"/>
  <c r="O21" i="14" s="1"/>
  <c r="N22" i="13"/>
  <c r="M23" i="13"/>
  <c r="M30" i="13" s="1"/>
  <c r="P6" i="13"/>
  <c r="N26" i="13"/>
  <c r="O8" i="13"/>
  <c r="O13" i="13" s="1"/>
  <c r="P9" i="13"/>
  <c r="P8" i="13" s="1"/>
  <c r="P13" i="13" s="1"/>
  <c r="L33" i="13"/>
  <c r="K34" i="13"/>
  <c r="L30" i="13"/>
  <c r="P6" i="12"/>
  <c r="O7" i="12"/>
  <c r="O12" i="12" s="1"/>
  <c r="M22" i="12"/>
  <c r="O14" i="12"/>
  <c r="P11" i="12"/>
  <c r="P14" i="12" s="1"/>
  <c r="N21" i="12"/>
  <c r="N26" i="12"/>
  <c r="L34" i="12"/>
  <c r="M33" i="12"/>
  <c r="N23" i="12"/>
  <c r="P22" i="15" l="1"/>
  <c r="P30" i="15" s="1"/>
  <c r="P31" i="15"/>
  <c r="O31" i="15"/>
  <c r="O22" i="15"/>
  <c r="O30" i="15" s="1"/>
  <c r="N34" i="15"/>
  <c r="O33" i="15"/>
  <c r="O22" i="14"/>
  <c r="O30" i="14" s="1"/>
  <c r="O31" i="14"/>
  <c r="P31" i="14"/>
  <c r="P22" i="14"/>
  <c r="P30" i="14" s="1"/>
  <c r="O33" i="14"/>
  <c r="N33" i="14"/>
  <c r="N34" i="14" s="1"/>
  <c r="M34" i="14"/>
  <c r="N33" i="13"/>
  <c r="M33" i="13"/>
  <c r="M34" i="13" s="1"/>
  <c r="L34" i="13"/>
  <c r="O7" i="13"/>
  <c r="O12" i="13" s="1"/>
  <c r="O21" i="13" s="1"/>
  <c r="P7" i="13"/>
  <c r="P12" i="13" s="1"/>
  <c r="P21" i="13" s="1"/>
  <c r="N23" i="13"/>
  <c r="N22" i="12"/>
  <c r="N30" i="12" s="1"/>
  <c r="M30" i="12"/>
  <c r="O21" i="12"/>
  <c r="P7" i="12"/>
  <c r="P12" i="12" s="1"/>
  <c r="P21" i="12" s="1"/>
  <c r="O34" i="15" l="1"/>
  <c r="P33" i="15"/>
  <c r="P34" i="15" s="1"/>
  <c r="O34" i="14"/>
  <c r="P33" i="14"/>
  <c r="P34" i="14" s="1"/>
  <c r="P22" i="13"/>
  <c r="P30" i="13" s="1"/>
  <c r="N30" i="13"/>
  <c r="O22" i="13"/>
  <c r="O30" i="13" s="1"/>
  <c r="P22" i="12"/>
  <c r="P30" i="12" s="1"/>
  <c r="O22" i="12"/>
  <c r="O30" i="12" s="1"/>
  <c r="M34" i="12"/>
  <c r="N33" i="12"/>
  <c r="N34" i="12"/>
  <c r="O33" i="12"/>
  <c r="P33" i="13" l="1"/>
  <c r="P34" i="13" s="1"/>
  <c r="N34" i="13"/>
  <c r="O33" i="13"/>
  <c r="O34" i="13" s="1"/>
  <c r="P33" i="12"/>
  <c r="P34" i="12" s="1"/>
  <c r="O3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 奈月</author>
  </authors>
  <commentList>
    <comment ref="B1" authorId="0" shapeId="0" xr:uid="{2869E2CC-AB01-41AE-9BE6-C062E32D021C}">
      <text>
        <r>
          <rPr>
            <sz val="10"/>
            <color indexed="81"/>
            <rFont val="MS P ゴシック"/>
            <family val="3"/>
            <charset val="128"/>
          </rPr>
          <t>年間増減数を入力。
例:100(増加）
  -100(減少）
人数を変えない場合は入力しない</t>
        </r>
      </text>
    </comment>
    <comment ref="F6" authorId="0" shapeId="0" xr:uid="{C1E62AF3-3E41-46A3-ACD8-B844F17BA475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2025年6月1日自治労登録確定人員を入力</t>
        </r>
      </text>
    </comment>
    <comment ref="F9" authorId="0" shapeId="0" xr:uid="{7659B17C-3A9E-424D-8877-CB6C080A9132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2025年6月1日自治労登録確定における年収減免ABCの数をそれぞれ入力</t>
        </r>
      </text>
    </comment>
    <comment ref="Q9" authorId="0" shapeId="0" xr:uid="{CBA494A1-D2C4-415E-A6DC-3EE87E858816}">
      <text>
        <r>
          <rPr>
            <sz val="10"/>
            <color indexed="81"/>
            <rFont val="MS P ゴシック"/>
            <family val="3"/>
            <charset val="128"/>
          </rPr>
          <t>自治労登録確定における年収減免ABCの年間増減数を入力。
例:3(増加）
  -3(減少）
人数を変えない場合は入力しない。</t>
        </r>
      </text>
    </comment>
    <comment ref="E30" authorId="0" shapeId="0" xr:uid="{A84378AF-DBF1-4689-8E49-A5E9D7E6107F}">
      <text>
        <r>
          <rPr>
            <sz val="10"/>
            <color indexed="81"/>
            <rFont val="MS P ゴシック"/>
            <family val="3"/>
            <charset val="128"/>
          </rPr>
          <t>県本部が2025年度に地方連合会に支払った会費（年額）を入力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 奈月</author>
  </authors>
  <commentList>
    <comment ref="B1" authorId="0" shapeId="0" xr:uid="{C70A0D95-8382-4F1E-BD19-437D9F9AE78A}">
      <text>
        <r>
          <rPr>
            <sz val="10"/>
            <color indexed="81"/>
            <rFont val="MS P ゴシック"/>
            <family val="3"/>
            <charset val="128"/>
          </rPr>
          <t>年間増減数を入力。
例:100(増加）
  -100(減少）
人数を変えない場合は入力しない</t>
        </r>
      </text>
    </comment>
    <comment ref="F6" authorId="0" shapeId="0" xr:uid="{B12D910D-3573-4042-93A1-660332279E3E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2025年6月1日自治労登録確定人員を入力</t>
        </r>
      </text>
    </comment>
    <comment ref="F9" authorId="0" shapeId="0" xr:uid="{2D1BB423-AAB4-4747-992A-58BFD4E43870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2025年6月1日自治労登録確定における年収減免ABCの数をそれぞれ入力</t>
        </r>
      </text>
    </comment>
    <comment ref="Q9" authorId="0" shapeId="0" xr:uid="{C22D8683-43CE-4803-B2A9-E90B41C25C07}">
      <text>
        <r>
          <rPr>
            <sz val="10"/>
            <color indexed="81"/>
            <rFont val="MS P ゴシック"/>
            <family val="3"/>
            <charset val="128"/>
          </rPr>
          <t>自治労登録確定における年収減免ABCの年間増減数を入力。
例:3(増加）
  -3(減少）
人数を変えない場合は入力しない。</t>
        </r>
      </text>
    </comment>
    <comment ref="E30" authorId="0" shapeId="0" xr:uid="{EE37C154-D26B-4CBD-8A43-07AD8864D8FB}">
      <text>
        <r>
          <rPr>
            <sz val="10"/>
            <color indexed="81"/>
            <rFont val="MS P ゴシック"/>
            <family val="3"/>
            <charset val="128"/>
          </rPr>
          <t>県本部が2025年度に地方連合会に支払った会費（年額）を入力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 奈月</author>
  </authors>
  <commentList>
    <comment ref="B1" authorId="0" shapeId="0" xr:uid="{AAA52419-BC23-4ACE-A07D-D05AB6DAD117}">
      <text>
        <r>
          <rPr>
            <sz val="10"/>
            <color indexed="81"/>
            <rFont val="MS P ゴシック"/>
            <family val="3"/>
            <charset val="128"/>
          </rPr>
          <t>年間増減割合(%)を入力。
例:1.0%(増加）
  -1.0%（減少）
人数を変えない場合は入力しない</t>
        </r>
      </text>
    </comment>
    <comment ref="F6" authorId="0" shapeId="0" xr:uid="{EE550DD3-350A-40F0-B716-E802C0144D88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2025年6月1日自治労登録確定人員を入力</t>
        </r>
      </text>
    </comment>
    <comment ref="F9" authorId="0" shapeId="0" xr:uid="{7CCFD463-0F4E-4912-9F8C-CB9C750F735E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2025年6月1日自治労登録確定における年収減免ABCの数をそれぞれ入力</t>
        </r>
      </text>
    </comment>
    <comment ref="Q9" authorId="0" shapeId="0" xr:uid="{6CDE1D31-8F30-4E9B-B7D4-4C30ED87149D}">
      <text>
        <r>
          <rPr>
            <sz val="10"/>
            <color indexed="81"/>
            <rFont val="MS P ゴシック"/>
            <family val="3"/>
            <charset val="128"/>
          </rPr>
          <t>自治労登録確定における年収減免ABCの年間増減割合を入力。
例:1.0%(増加）
  -1.0%(減少）
人数を変えない場合は入力しない。</t>
        </r>
      </text>
    </comment>
    <comment ref="E30" authorId="0" shapeId="0" xr:uid="{851DA70C-9FC5-4757-ABF9-787381BFAD18}">
      <text>
        <r>
          <rPr>
            <sz val="10"/>
            <color indexed="81"/>
            <rFont val="MS P ゴシック"/>
            <family val="3"/>
            <charset val="128"/>
          </rPr>
          <t>県本部が2025年度に地方連合会に支払った会費（年額）を入力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川上 奈月</author>
  </authors>
  <commentList>
    <comment ref="B1" authorId="0" shapeId="0" xr:uid="{40791119-4F58-44A8-A62F-25C04322FF5C}">
      <text>
        <r>
          <rPr>
            <sz val="10"/>
            <color indexed="81"/>
            <rFont val="MS P ゴシック"/>
            <family val="3"/>
            <charset val="128"/>
          </rPr>
          <t>年間増減割合(%)を入力。
例:1.0%(増加）
  -1.0%（減少）
人数を変えない場合は入力しない</t>
        </r>
      </text>
    </comment>
    <comment ref="F6" authorId="0" shapeId="0" xr:uid="{2C553611-7B48-44CC-AFE2-EAD16E7C1DFE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2025年6月1日自治労登録確定人員を入力</t>
        </r>
      </text>
    </comment>
    <comment ref="F9" authorId="0" shapeId="0" xr:uid="{837A6CFE-66D3-4E4C-A92C-6137633886B9}">
      <text>
        <r>
          <rPr>
            <sz val="10"/>
            <color indexed="81"/>
            <rFont val="MS P ゴシック"/>
            <family val="3"/>
            <charset val="128"/>
          </rPr>
          <t>2025年6月1日自治労登録確定における年収減免ABCの数をそれぞれ入力</t>
        </r>
      </text>
    </comment>
    <comment ref="Q9" authorId="0" shapeId="0" xr:uid="{17A3B9E5-0428-44A8-B176-92C405AB32CB}">
      <text>
        <r>
          <rPr>
            <sz val="10"/>
            <color indexed="81"/>
            <rFont val="MS P ゴシック"/>
            <family val="3"/>
            <charset val="128"/>
          </rPr>
          <t>自治労登録確定における年収減免ABCの年間増減割合を入力。
例:1.0%(増加）
  -1.0%(減少）
人数を変えない場合は入力しない。</t>
        </r>
      </text>
    </comment>
    <comment ref="E30" authorId="0" shapeId="0" xr:uid="{232C479C-7812-410D-BD2B-26A96A48965E}">
      <text>
        <r>
          <rPr>
            <sz val="10"/>
            <color indexed="81"/>
            <rFont val="MS P ゴシック"/>
            <family val="3"/>
            <charset val="128"/>
          </rPr>
          <t>県本部が2025年度に地方連合会に支払った会費（年額）を入力</t>
        </r>
      </text>
    </comment>
  </commentList>
</comments>
</file>

<file path=xl/sharedStrings.xml><?xml version="1.0" encoding="utf-8"?>
<sst xmlns="http://schemas.openxmlformats.org/spreadsheetml/2006/main" count="312" uniqueCount="61">
  <si>
    <t>賦課金基礎</t>
    <rPh sb="0" eb="2">
      <t>フカ</t>
    </rPh>
    <rPh sb="2" eb="3">
      <t>キン</t>
    </rPh>
    <rPh sb="3" eb="5">
      <t>キソ</t>
    </rPh>
    <phoneticPr fontId="3"/>
  </si>
  <si>
    <t>準備期間</t>
    <rPh sb="0" eb="4">
      <t>ジュンビキカン</t>
    </rPh>
    <phoneticPr fontId="3"/>
  </si>
  <si>
    <t>第１ステップ</t>
    <rPh sb="0" eb="1">
      <t>ダイ</t>
    </rPh>
    <phoneticPr fontId="3"/>
  </si>
  <si>
    <t>第２ステップ</t>
    <rPh sb="0" eb="1">
      <t>ダイ</t>
    </rPh>
    <phoneticPr fontId="3"/>
  </si>
  <si>
    <t>第３ステップ</t>
    <rPh sb="0" eb="1">
      <t>ダイ</t>
    </rPh>
    <phoneticPr fontId="3"/>
  </si>
  <si>
    <t>第４ステップ</t>
    <rPh sb="0" eb="1">
      <t>ダイ</t>
    </rPh>
    <phoneticPr fontId="3"/>
  </si>
  <si>
    <t>第５ステップ</t>
    <rPh sb="0" eb="1">
      <t>ダイ</t>
    </rPh>
    <phoneticPr fontId="3"/>
  </si>
  <si>
    <t>第６ステップ
（移行完了）</t>
    <rPh sb="0" eb="1">
      <t>ダイ</t>
    </rPh>
    <rPh sb="8" eb="12">
      <t>イコウカンリョウ</t>
    </rPh>
    <phoneticPr fontId="3"/>
  </si>
  <si>
    <t>移行完了後</t>
    <rPh sb="0" eb="2">
      <t>イコウ</t>
    </rPh>
    <rPh sb="2" eb="4">
      <t>カンリョウ</t>
    </rPh>
    <rPh sb="4" eb="5">
      <t>ゴ</t>
    </rPh>
    <phoneticPr fontId="3"/>
  </si>
  <si>
    <t>会計年度</t>
    <rPh sb="0" eb="4">
      <t>カイケイネンド</t>
    </rPh>
    <phoneticPr fontId="3"/>
  </si>
  <si>
    <t>2024年9月～2025年8月</t>
    <rPh sb="4" eb="5">
      <t>ネン</t>
    </rPh>
    <rPh sb="6" eb="7">
      <t>ガツ</t>
    </rPh>
    <rPh sb="12" eb="13">
      <t>ネン</t>
    </rPh>
    <rPh sb="14" eb="15">
      <t>ガツ</t>
    </rPh>
    <phoneticPr fontId="3"/>
  </si>
  <si>
    <t>2025年9月～2025年12月</t>
    <rPh sb="4" eb="5">
      <t>ネン</t>
    </rPh>
    <rPh sb="6" eb="7">
      <t>ガツ</t>
    </rPh>
    <rPh sb="12" eb="13">
      <t>ネン</t>
    </rPh>
    <rPh sb="15" eb="16">
      <t>ガツ</t>
    </rPh>
    <phoneticPr fontId="3"/>
  </si>
  <si>
    <t>月数</t>
    <rPh sb="0" eb="2">
      <t>ツキスウ</t>
    </rPh>
    <phoneticPr fontId="3"/>
  </si>
  <si>
    <t>人員基準日</t>
    <rPh sb="0" eb="2">
      <t>ジンイン</t>
    </rPh>
    <rPh sb="2" eb="5">
      <t>キジュンビ</t>
    </rPh>
    <phoneticPr fontId="3"/>
  </si>
  <si>
    <t>納入先</t>
    <rPh sb="0" eb="3">
      <t>ノウニュウサキ</t>
    </rPh>
    <phoneticPr fontId="3"/>
  </si>
  <si>
    <t>連合大阪</t>
    <rPh sb="0" eb="2">
      <t>レンゴウ</t>
    </rPh>
    <rPh sb="2" eb="4">
      <t>オオサカ</t>
    </rPh>
    <phoneticPr fontId="3"/>
  </si>
  <si>
    <t>地方連合会</t>
    <rPh sb="0" eb="5">
      <t>チホウレンゴウカイ</t>
    </rPh>
    <phoneticPr fontId="3"/>
  </si>
  <si>
    <t>自治労本部</t>
    <rPh sb="0" eb="5">
      <t>ジチロウホンブ</t>
    </rPh>
    <phoneticPr fontId="3"/>
  </si>
  <si>
    <t>自治労本部</t>
    <phoneticPr fontId="3"/>
  </si>
  <si>
    <t>全体</t>
    <rPh sb="0" eb="2">
      <t>ゼンタイ</t>
    </rPh>
    <phoneticPr fontId="3"/>
  </si>
  <si>
    <t>区分Ａ</t>
    <phoneticPr fontId="3"/>
  </si>
  <si>
    <t>区分Ｂ</t>
    <phoneticPr fontId="3"/>
  </si>
  <si>
    <t>区分Ｃ</t>
    <phoneticPr fontId="3"/>
  </si>
  <si>
    <t>納入人員（90％）</t>
    <rPh sb="0" eb="2">
      <t>ノウニュウ</t>
    </rPh>
    <rPh sb="2" eb="4">
      <t>ジンイン</t>
    </rPh>
    <phoneticPr fontId="3"/>
  </si>
  <si>
    <t>会費単価</t>
    <rPh sb="0" eb="2">
      <t>カイヒ</t>
    </rPh>
    <rPh sb="2" eb="4">
      <t>タンカ</t>
    </rPh>
    <phoneticPr fontId="3"/>
  </si>
  <si>
    <t>新会費</t>
    <rPh sb="0" eb="1">
      <t>シン</t>
    </rPh>
    <rPh sb="1" eb="3">
      <t>カイヒ</t>
    </rPh>
    <phoneticPr fontId="3"/>
  </si>
  <si>
    <t>月額</t>
    <rPh sb="0" eb="2">
      <t>ゲツガク</t>
    </rPh>
    <phoneticPr fontId="3"/>
  </si>
  <si>
    <t>年額①</t>
    <rPh sb="0" eb="2">
      <t>ネンガク</t>
    </rPh>
    <phoneticPr fontId="3"/>
  </si>
  <si>
    <t>賦課金基礎額</t>
    <rPh sb="0" eb="3">
      <t>フカキン</t>
    </rPh>
    <rPh sb="3" eb="5">
      <t>キソ</t>
    </rPh>
    <rPh sb="5" eb="6">
      <t>ガク</t>
    </rPh>
    <phoneticPr fontId="3"/>
  </si>
  <si>
    <t>年額</t>
    <rPh sb="0" eb="2">
      <t>ネンガク</t>
    </rPh>
    <phoneticPr fontId="3"/>
  </si>
  <si>
    <t>賦課金人員割</t>
    <rPh sb="0" eb="3">
      <t>フカキン</t>
    </rPh>
    <rPh sb="3" eb="6">
      <t>ジンインワリ</t>
    </rPh>
    <phoneticPr fontId="3"/>
  </si>
  <si>
    <t>前年度</t>
    <rPh sb="0" eb="1">
      <t>ゼン</t>
    </rPh>
    <rPh sb="1" eb="3">
      <t>ネンド</t>
    </rPh>
    <phoneticPr fontId="3"/>
  </si>
  <si>
    <t>今年度</t>
    <rPh sb="0" eb="3">
      <t>コンネンド</t>
    </rPh>
    <phoneticPr fontId="3"/>
  </si>
  <si>
    <t>割合</t>
    <rPh sb="0" eb="2">
      <t>ワリアイ</t>
    </rPh>
    <phoneticPr fontId="3"/>
  </si>
  <si>
    <t>賦課金ステップ割</t>
    <rPh sb="0" eb="3">
      <t>フカキン</t>
    </rPh>
    <rPh sb="7" eb="8">
      <t>ワリ</t>
    </rPh>
    <phoneticPr fontId="3"/>
  </si>
  <si>
    <t>分子</t>
    <rPh sb="0" eb="2">
      <t>ブンシ</t>
    </rPh>
    <phoneticPr fontId="3"/>
  </si>
  <si>
    <t>分母</t>
    <rPh sb="0" eb="2">
      <t>ブンボ</t>
    </rPh>
    <phoneticPr fontId="3"/>
  </si>
  <si>
    <t>2025年
1月～12月</t>
    <phoneticPr fontId="3"/>
  </si>
  <si>
    <t>2026年
1月～12月</t>
    <rPh sb="4" eb="5">
      <t>ネン</t>
    </rPh>
    <rPh sb="7" eb="8">
      <t>ガツ</t>
    </rPh>
    <rPh sb="11" eb="12">
      <t>ガツ</t>
    </rPh>
    <phoneticPr fontId="3"/>
  </si>
  <si>
    <t>2027年
1月～12月</t>
    <rPh sb="4" eb="5">
      <t>ネン</t>
    </rPh>
    <rPh sb="7" eb="8">
      <t>ガツ</t>
    </rPh>
    <rPh sb="11" eb="12">
      <t>ガツ</t>
    </rPh>
    <phoneticPr fontId="3"/>
  </si>
  <si>
    <t>2028年
1月～12月</t>
    <rPh sb="4" eb="5">
      <t>ネン</t>
    </rPh>
    <rPh sb="7" eb="8">
      <t>ガツ</t>
    </rPh>
    <rPh sb="11" eb="12">
      <t>ガツ</t>
    </rPh>
    <phoneticPr fontId="3"/>
  </si>
  <si>
    <t>2029年
1月～12月</t>
    <rPh sb="4" eb="5">
      <t>ネン</t>
    </rPh>
    <rPh sb="7" eb="8">
      <t>ガツ</t>
    </rPh>
    <rPh sb="11" eb="12">
      <t>ガツ</t>
    </rPh>
    <phoneticPr fontId="3"/>
  </si>
  <si>
    <t>2030年
1月～12月</t>
    <rPh sb="4" eb="5">
      <t>ネン</t>
    </rPh>
    <rPh sb="7" eb="8">
      <t>ガツ</t>
    </rPh>
    <rPh sb="11" eb="12">
      <t>ガツ</t>
    </rPh>
    <phoneticPr fontId="3"/>
  </si>
  <si>
    <t>2031年
1月～12月</t>
    <rPh sb="4" eb="5">
      <t>ネン</t>
    </rPh>
    <rPh sb="7" eb="8">
      <t>ガツ</t>
    </rPh>
    <rPh sb="11" eb="12">
      <t>ガツ</t>
    </rPh>
    <phoneticPr fontId="3"/>
  </si>
  <si>
    <t>2032年
1月～12月</t>
    <rPh sb="4" eb="5">
      <t>ネン</t>
    </rPh>
    <rPh sb="7" eb="8">
      <t>ガツ</t>
    </rPh>
    <rPh sb="11" eb="12">
      <t>ガツ</t>
    </rPh>
    <phoneticPr fontId="3"/>
  </si>
  <si>
    <t>2033年
1月～12月</t>
    <rPh sb="4" eb="5">
      <t>ネン</t>
    </rPh>
    <rPh sb="7" eb="8">
      <t>ガツ</t>
    </rPh>
    <rPh sb="11" eb="12">
      <t>ガツ</t>
    </rPh>
    <phoneticPr fontId="3"/>
  </si>
  <si>
    <t>2034年
1月～12月</t>
    <rPh sb="4" eb="5">
      <t>ネン</t>
    </rPh>
    <rPh sb="7" eb="8">
      <t>ガツ</t>
    </rPh>
    <rPh sb="11" eb="12">
      <t>ガツ</t>
    </rPh>
    <phoneticPr fontId="3"/>
  </si>
  <si>
    <t>2035年
1月～12月</t>
    <rPh sb="4" eb="5">
      <t>ネン</t>
    </rPh>
    <rPh sb="7" eb="8">
      <t>ガツ</t>
    </rPh>
    <rPh sb="11" eb="12">
      <t>ガツ</t>
    </rPh>
    <phoneticPr fontId="3"/>
  </si>
  <si>
    <t>2036年
1月～12月</t>
    <phoneticPr fontId="3"/>
  </si>
  <si>
    <t>年間増減人数→</t>
    <rPh sb="0" eb="2">
      <t>ネンカン</t>
    </rPh>
    <rPh sb="2" eb="4">
      <t>ゾウゲン</t>
    </rPh>
    <rPh sb="4" eb="6">
      <t>ニンズウ</t>
    </rPh>
    <rPh sb="5" eb="6">
      <t>スウ</t>
    </rPh>
    <phoneticPr fontId="3"/>
  </si>
  <si>
    <t>　自治労
登録減免A</t>
    <rPh sb="1" eb="4">
      <t>ジチロウ</t>
    </rPh>
    <rPh sb="5" eb="7">
      <t>トウロク</t>
    </rPh>
    <rPh sb="7" eb="9">
      <t>ゲンメン</t>
    </rPh>
    <phoneticPr fontId="3"/>
  </si>
  <si>
    <t>　自治労
登録減免B</t>
    <rPh sb="1" eb="4">
      <t>ジチロウ</t>
    </rPh>
    <rPh sb="5" eb="7">
      <t>トウロク</t>
    </rPh>
    <rPh sb="7" eb="9">
      <t>ゲンメン</t>
    </rPh>
    <phoneticPr fontId="3"/>
  </si>
  <si>
    <r>
      <t>区分Ｃ</t>
    </r>
    <r>
      <rPr>
        <sz val="9"/>
        <color theme="1"/>
        <rFont val="ＭＳ Ｐゴシック"/>
        <family val="3"/>
        <charset val="128"/>
      </rPr>
      <t>（＝自治労登録減免C）</t>
    </r>
    <rPh sb="5" eb="8">
      <t>ジチロウ</t>
    </rPh>
    <rPh sb="8" eb="10">
      <t>トウロク</t>
    </rPh>
    <rPh sb="10" eb="12">
      <t>ゲンメン</t>
    </rPh>
    <phoneticPr fontId="3"/>
  </si>
  <si>
    <t>年増減数</t>
    <rPh sb="0" eb="1">
      <t>ネン</t>
    </rPh>
    <rPh sb="1" eb="3">
      <t>ゾウゲン</t>
    </rPh>
    <rPh sb="3" eb="4">
      <t>スウ</t>
    </rPh>
    <phoneticPr fontId="3"/>
  </si>
  <si>
    <t>年間増減割合→</t>
    <rPh sb="0" eb="2">
      <t>ネンカン</t>
    </rPh>
    <rPh sb="2" eb="4">
      <t>ゾウゲン</t>
    </rPh>
    <rPh sb="4" eb="6">
      <t>ワリアイ</t>
    </rPh>
    <phoneticPr fontId="3"/>
  </si>
  <si>
    <t>年間納入額（①＋②）</t>
    <rPh sb="0" eb="2">
      <t>ネンカン</t>
    </rPh>
    <rPh sb="2" eb="5">
      <t>ノウニュウガク</t>
    </rPh>
    <phoneticPr fontId="3"/>
  </si>
  <si>
    <t>【参考】月額納入額</t>
    <rPh sb="1" eb="3">
      <t>サンコウ</t>
    </rPh>
    <rPh sb="4" eb="6">
      <t>ゲツガク</t>
    </rPh>
    <rPh sb="6" eb="9">
      <t>ノウニュウガク</t>
    </rPh>
    <phoneticPr fontId="3"/>
  </si>
  <si>
    <t>登録人員</t>
    <rPh sb="0" eb="2">
      <t>トウロク</t>
    </rPh>
    <rPh sb="2" eb="4">
      <t>ジンイン</t>
    </rPh>
    <phoneticPr fontId="3"/>
  </si>
  <si>
    <t>賦課金（年額）②</t>
    <rPh sb="0" eb="3">
      <t>フカキン</t>
    </rPh>
    <rPh sb="4" eb="6">
      <t>ネンガク</t>
    </rPh>
    <phoneticPr fontId="3"/>
  </si>
  <si>
    <t>【参考】前年額</t>
    <rPh sb="1" eb="3">
      <t>サンコウ</t>
    </rPh>
    <rPh sb="4" eb="5">
      <t>マエ</t>
    </rPh>
    <rPh sb="5" eb="7">
      <t>ネンガク</t>
    </rPh>
    <phoneticPr fontId="3"/>
  </si>
  <si>
    <t>　　     前年との差額</t>
    <rPh sb="7" eb="9">
      <t>ゼンネン</t>
    </rPh>
    <rPh sb="11" eb="13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</si>
</sst>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%"/>
  </numFmts>
  <fonts count="10">
    <font>
      <sz val="11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81"/>
      <name val="MS P 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auto="1"/>
      </diagonal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auto="1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auto="1"/>
      </diagonal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auto="1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auto="1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</cellStyleXfs>
  <cellXfs count="212">
    <xf numFmtId="0" fontId="0" fillId="0" borderId="0" xfId="0">
      <alignment vertical="center"/>
    </xf>
    <xf numFmtId="176" fontId="0" fillId="5" borderId="26" xfId="1" applyNumberFormat="1" applyFont="1" applyFill="1" applyBorder="1" applyProtection="1">
      <alignment vertical="center"/>
    </xf>
    <xf numFmtId="176" fontId="0" fillId="5" borderId="27" xfId="1" applyNumberFormat="1" applyFont="1" applyFill="1" applyBorder="1" applyProtection="1">
      <alignment vertical="center"/>
    </xf>
    <xf numFmtId="176" fontId="0" fillId="5" borderId="7" xfId="1" applyNumberFormat="1" applyFont="1" applyFill="1" applyBorder="1" applyProtection="1">
      <alignment vertical="center"/>
    </xf>
    <xf numFmtId="176" fontId="0" fillId="5" borderId="12" xfId="1" applyNumberFormat="1" applyFont="1" applyFill="1" applyBorder="1" applyProtection="1">
      <alignment vertical="center"/>
    </xf>
    <xf numFmtId="176" fontId="0" fillId="5" borderId="13" xfId="1" applyNumberFormat="1" applyFont="1" applyFill="1" applyBorder="1" applyProtection="1">
      <alignment vertical="center"/>
    </xf>
    <xf numFmtId="176" fontId="0" fillId="5" borderId="31" xfId="1" applyNumberFormat="1" applyFont="1" applyFill="1" applyBorder="1" applyProtection="1">
      <alignment vertical="center"/>
    </xf>
    <xf numFmtId="176" fontId="0" fillId="5" borderId="55" xfId="1" applyNumberFormat="1" applyFont="1" applyFill="1" applyBorder="1" applyProtection="1">
      <alignment vertical="center"/>
    </xf>
    <xf numFmtId="176" fontId="0" fillId="5" borderId="56" xfId="1" applyNumberFormat="1" applyFont="1" applyFill="1" applyBorder="1" applyProtection="1">
      <alignment vertical="center"/>
    </xf>
    <xf numFmtId="176" fontId="0" fillId="5" borderId="54" xfId="1" applyNumberFormat="1" applyFont="1" applyFill="1" applyBorder="1" applyProtection="1">
      <alignment vertical="center"/>
    </xf>
    <xf numFmtId="0" fontId="0" fillId="0" borderId="1" xfId="0" applyBorder="1" applyProtection="1">
      <alignment vertical="center"/>
      <protection locked="0"/>
    </xf>
    <xf numFmtId="0" fontId="1" fillId="2" borderId="2" xfId="0" applyFont="1" applyFill="1" applyBorder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0" fillId="0" borderId="22" xfId="0" applyFill="1" applyBorder="1" applyProtection="1">
      <alignment vertical="center"/>
      <protection locked="0"/>
    </xf>
    <xf numFmtId="0" fontId="0" fillId="0" borderId="23" xfId="0" applyFill="1" applyBorder="1" applyAlignment="1" applyProtection="1">
      <alignment vertical="center" wrapText="1"/>
      <protection locked="0"/>
    </xf>
    <xf numFmtId="38" fontId="0" fillId="0" borderId="23" xfId="1" applyFont="1" applyFill="1" applyBorder="1" applyProtection="1">
      <alignment vertical="center"/>
      <protection locked="0"/>
    </xf>
    <xf numFmtId="38" fontId="0" fillId="0" borderId="24" xfId="1" applyFont="1" applyFill="1" applyBorder="1" applyProtection="1">
      <alignment vertical="center"/>
      <protection locked="0"/>
    </xf>
    <xf numFmtId="38" fontId="0" fillId="0" borderId="25" xfId="1" applyFont="1" applyFill="1" applyBorder="1" applyProtection="1">
      <alignment vertical="center"/>
      <protection locked="0"/>
    </xf>
    <xf numFmtId="38" fontId="0" fillId="2" borderId="5" xfId="1" applyFont="1" applyFill="1" applyBorder="1" applyProtection="1">
      <alignment vertical="center"/>
      <protection locked="0"/>
    </xf>
    <xf numFmtId="38" fontId="0" fillId="0" borderId="26" xfId="1" applyFont="1" applyFill="1" applyBorder="1" applyProtection="1">
      <alignment vertical="center"/>
      <protection locked="0"/>
    </xf>
    <xf numFmtId="38" fontId="0" fillId="0" borderId="27" xfId="1" applyFont="1" applyFill="1" applyBorder="1" applyProtection="1">
      <alignment vertical="center"/>
      <protection locked="0"/>
    </xf>
    <xf numFmtId="38" fontId="0" fillId="0" borderId="5" xfId="1" applyFont="1" applyFill="1" applyBorder="1" applyProtection="1">
      <alignment vertical="center"/>
      <protection locked="0"/>
    </xf>
    <xf numFmtId="0" fontId="0" fillId="0" borderId="0" xfId="0" applyFill="1" applyProtection="1">
      <alignment vertical="center"/>
      <protection locked="0"/>
    </xf>
    <xf numFmtId="0" fontId="0" fillId="0" borderId="28" xfId="0" applyFill="1" applyBorder="1" applyProtection="1">
      <alignment vertical="center"/>
      <protection locked="0"/>
    </xf>
    <xf numFmtId="38" fontId="4" fillId="0" borderId="33" xfId="1" applyFont="1" applyFill="1" applyBorder="1" applyProtection="1">
      <alignment vertical="center"/>
      <protection locked="0"/>
    </xf>
    <xf numFmtId="38" fontId="4" fillId="0" borderId="34" xfId="1" applyFont="1" applyFill="1" applyBorder="1" applyProtection="1">
      <alignment vertical="center"/>
      <protection locked="0"/>
    </xf>
    <xf numFmtId="38" fontId="4" fillId="0" borderId="35" xfId="1" applyFont="1" applyFill="1" applyBorder="1" applyProtection="1">
      <alignment vertical="center"/>
      <protection locked="0"/>
    </xf>
    <xf numFmtId="38" fontId="0" fillId="2" borderId="36" xfId="1" applyFont="1" applyFill="1" applyBorder="1" applyProtection="1">
      <alignment vertical="center"/>
      <protection locked="0"/>
    </xf>
    <xf numFmtId="38" fontId="0" fillId="0" borderId="37" xfId="1" applyFont="1" applyFill="1" applyBorder="1" applyProtection="1">
      <alignment vertical="center"/>
      <protection locked="0"/>
    </xf>
    <xf numFmtId="38" fontId="0" fillId="0" borderId="36" xfId="1" applyFont="1" applyFill="1" applyBorder="1" applyProtection="1">
      <alignment vertical="center"/>
      <protection locked="0"/>
    </xf>
    <xf numFmtId="38" fontId="0" fillId="2" borderId="0" xfId="1" applyFont="1" applyFill="1" applyBorder="1" applyProtection="1">
      <alignment vertical="center"/>
      <protection locked="0"/>
    </xf>
    <xf numFmtId="38" fontId="4" fillId="0" borderId="39" xfId="1" applyFont="1" applyFill="1" applyBorder="1" applyProtection="1">
      <alignment vertical="center"/>
      <protection locked="0"/>
    </xf>
    <xf numFmtId="38" fontId="4" fillId="0" borderId="40" xfId="1" applyFont="1" applyFill="1" applyBorder="1" applyProtection="1">
      <alignment vertical="center"/>
      <protection locked="0"/>
    </xf>
    <xf numFmtId="38" fontId="4" fillId="0" borderId="41" xfId="1" applyFont="1" applyFill="1" applyBorder="1" applyProtection="1">
      <alignment vertical="center"/>
      <protection locked="0"/>
    </xf>
    <xf numFmtId="38" fontId="0" fillId="2" borderId="42" xfId="1" applyFont="1" applyFill="1" applyBorder="1" applyProtection="1">
      <alignment vertical="center"/>
      <protection locked="0"/>
    </xf>
    <xf numFmtId="0" fontId="0" fillId="0" borderId="16" xfId="0" applyFill="1" applyBorder="1" applyProtection="1">
      <alignment vertical="center"/>
      <protection locked="0"/>
    </xf>
    <xf numFmtId="38" fontId="4" fillId="0" borderId="43" xfId="1" applyFont="1" applyFill="1" applyBorder="1" applyProtection="1">
      <alignment vertical="center"/>
      <protection locked="0"/>
    </xf>
    <xf numFmtId="38" fontId="4" fillId="0" borderId="44" xfId="1" applyFont="1" applyFill="1" applyBorder="1" applyProtection="1">
      <alignment vertical="center"/>
      <protection locked="0"/>
    </xf>
    <xf numFmtId="38" fontId="4" fillId="0" borderId="45" xfId="1" applyFont="1" applyFill="1" applyBorder="1" applyProtection="1">
      <alignment vertical="center"/>
      <protection locked="0"/>
    </xf>
    <xf numFmtId="38" fontId="0" fillId="2" borderId="19" xfId="1" applyFont="1" applyFill="1" applyBorder="1" applyProtection="1">
      <alignment vertical="center"/>
      <protection locked="0"/>
    </xf>
    <xf numFmtId="0" fontId="5" fillId="0" borderId="73" xfId="0" applyFont="1" applyBorder="1" applyProtection="1">
      <alignment vertical="center"/>
      <protection locked="0"/>
    </xf>
    <xf numFmtId="0" fontId="5" fillId="0" borderId="74" xfId="0" applyFont="1" applyBorder="1" applyProtection="1">
      <alignment vertical="center"/>
      <protection locked="0"/>
    </xf>
    <xf numFmtId="38" fontId="5" fillId="0" borderId="63" xfId="0" applyNumberFormat="1" applyFont="1" applyBorder="1" applyProtection="1">
      <alignment vertical="center"/>
      <protection locked="0"/>
    </xf>
    <xf numFmtId="38" fontId="6" fillId="0" borderId="75" xfId="0" applyNumberFormat="1" applyFont="1" applyBorder="1" applyProtection="1">
      <alignment vertical="center"/>
      <protection locked="0"/>
    </xf>
    <xf numFmtId="38" fontId="6" fillId="2" borderId="2" xfId="0" applyNumberFormat="1" applyFont="1" applyFill="1" applyBorder="1" applyProtection="1">
      <alignment vertical="center"/>
      <protection locked="0"/>
    </xf>
    <xf numFmtId="38" fontId="5" fillId="0" borderId="76" xfId="0" applyNumberFormat="1" applyFont="1" applyBorder="1" applyProtection="1">
      <alignment vertical="center"/>
      <protection locked="0"/>
    </xf>
    <xf numFmtId="38" fontId="5" fillId="0" borderId="50" xfId="0" applyNumberFormat="1" applyFont="1" applyBorder="1" applyProtection="1">
      <alignment vertical="center"/>
      <protection locked="0"/>
    </xf>
    <xf numFmtId="38" fontId="5" fillId="0" borderId="77" xfId="0" applyNumberFormat="1" applyFont="1" applyBorder="1" applyProtection="1">
      <alignment vertical="center"/>
      <protection locked="0"/>
    </xf>
    <xf numFmtId="177" fontId="1" fillId="2" borderId="2" xfId="0" applyNumberFormat="1" applyFont="1" applyFill="1" applyBorder="1" applyProtection="1">
      <alignment vertical="center"/>
      <protection locked="0"/>
    </xf>
    <xf numFmtId="177" fontId="0" fillId="2" borderId="0" xfId="2" applyNumberFormat="1" applyFont="1" applyFill="1" applyBorder="1" applyProtection="1">
      <alignment vertical="center"/>
      <protection locked="0"/>
    </xf>
    <xf numFmtId="38" fontId="0" fillId="0" borderId="6" xfId="1" applyFont="1" applyFill="1" applyBorder="1" applyProtection="1">
      <alignment vertical="center"/>
      <protection locked="0"/>
    </xf>
    <xf numFmtId="38" fontId="0" fillId="0" borderId="83" xfId="1" applyFont="1" applyFill="1" applyBorder="1" applyProtection="1">
      <alignment vertical="center"/>
      <protection locked="0"/>
    </xf>
    <xf numFmtId="38" fontId="6" fillId="0" borderId="2" xfId="0" applyNumberFormat="1" applyFont="1" applyFill="1" applyBorder="1" applyProtection="1">
      <alignment vertical="center"/>
      <protection locked="0"/>
    </xf>
    <xf numFmtId="38" fontId="5" fillId="0" borderId="70" xfId="0" applyNumberFormat="1" applyFont="1" applyBorder="1" applyProtection="1">
      <alignment vertical="center"/>
      <protection locked="0"/>
    </xf>
    <xf numFmtId="38" fontId="5" fillId="0" borderId="84" xfId="0" applyNumberFormat="1" applyFont="1" applyBorder="1" applyProtection="1">
      <alignment vertical="center"/>
      <protection locked="0"/>
    </xf>
    <xf numFmtId="0" fontId="0" fillId="0" borderId="49" xfId="0" applyBorder="1" applyProtection="1">
      <alignment vertical="center"/>
      <protection locked="0"/>
    </xf>
    <xf numFmtId="0" fontId="0" fillId="0" borderId="63" xfId="0" applyBorder="1" applyProtection="1">
      <alignment vertical="center"/>
      <protection locked="0"/>
    </xf>
    <xf numFmtId="38" fontId="4" fillId="0" borderId="64" xfId="1" applyFont="1" applyFill="1" applyBorder="1" applyProtection="1">
      <alignment vertical="center"/>
      <protection locked="0"/>
    </xf>
    <xf numFmtId="38" fontId="4" fillId="0" borderId="65" xfId="1" applyFont="1" applyFill="1" applyBorder="1" applyProtection="1">
      <alignment vertical="center"/>
      <protection locked="0"/>
    </xf>
    <xf numFmtId="38" fontId="4" fillId="0" borderId="66" xfId="1" applyFont="1" applyFill="1" applyBorder="1" applyProtection="1">
      <alignment vertical="center"/>
      <protection locked="0"/>
    </xf>
    <xf numFmtId="38" fontId="0" fillId="0" borderId="67" xfId="1" applyFont="1" applyFill="1" applyBorder="1" applyProtection="1">
      <alignment vertical="center"/>
      <protection locked="0"/>
    </xf>
    <xf numFmtId="38" fontId="0" fillId="0" borderId="68" xfId="1" applyFont="1" applyFill="1" applyBorder="1" applyProtection="1">
      <alignment vertical="center"/>
      <protection locked="0"/>
    </xf>
    <xf numFmtId="38" fontId="0" fillId="0" borderId="69" xfId="1" applyFont="1" applyFill="1" applyBorder="1" applyProtection="1">
      <alignment vertical="center"/>
      <protection locked="0"/>
    </xf>
    <xf numFmtId="38" fontId="0" fillId="0" borderId="66" xfId="1" applyFont="1" applyFill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38" fontId="4" fillId="0" borderId="29" xfId="1" applyFont="1" applyFill="1" applyBorder="1" applyProtection="1">
      <alignment vertical="center"/>
      <protection locked="0"/>
    </xf>
    <xf numFmtId="38" fontId="4" fillId="0" borderId="30" xfId="1" applyFont="1" applyFill="1" applyBorder="1" applyProtection="1">
      <alignment vertical="center"/>
      <protection locked="0"/>
    </xf>
    <xf numFmtId="38" fontId="4" fillId="0" borderId="31" xfId="1" applyFont="1" applyFill="1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38" fontId="4" fillId="0" borderId="47" xfId="1" applyFont="1" applyFill="1" applyBorder="1" applyProtection="1">
      <alignment vertical="center"/>
      <protection locked="0"/>
    </xf>
    <xf numFmtId="38" fontId="4" fillId="0" borderId="48" xfId="1" applyFont="1" applyFill="1" applyBorder="1" applyProtection="1">
      <alignment vertical="center"/>
      <protection locked="0"/>
    </xf>
    <xf numFmtId="38" fontId="4" fillId="0" borderId="7" xfId="1" applyFont="1" applyFill="1" applyBorder="1" applyProtection="1">
      <alignment vertical="center"/>
      <protection locked="0"/>
    </xf>
    <xf numFmtId="38" fontId="0" fillId="0" borderId="7" xfId="1" applyFont="1" applyFill="1" applyBorder="1" applyProtection="1">
      <alignment vertical="center"/>
      <protection locked="0"/>
    </xf>
    <xf numFmtId="0" fontId="0" fillId="0" borderId="70" xfId="0" applyBorder="1" applyProtection="1">
      <alignment vertical="center"/>
      <protection locked="0"/>
    </xf>
    <xf numFmtId="0" fontId="0" fillId="4" borderId="55" xfId="0" applyFill="1" applyBorder="1" applyProtection="1">
      <alignment vertical="center"/>
      <protection locked="0"/>
    </xf>
    <xf numFmtId="38" fontId="4" fillId="4" borderId="52" xfId="1" applyFont="1" applyFill="1" applyBorder="1" applyProtection="1">
      <alignment vertical="center"/>
      <protection locked="0"/>
    </xf>
    <xf numFmtId="38" fontId="4" fillId="4" borderId="53" xfId="1" applyFont="1" applyFill="1" applyBorder="1" applyProtection="1">
      <alignment vertical="center"/>
      <protection locked="0"/>
    </xf>
    <xf numFmtId="38" fontId="4" fillId="4" borderId="54" xfId="1" applyFont="1" applyFill="1" applyBorder="1" applyProtection="1">
      <alignment vertical="center"/>
      <protection locked="0"/>
    </xf>
    <xf numFmtId="38" fontId="0" fillId="4" borderId="21" xfId="1" applyFont="1" applyFill="1" applyBorder="1" applyProtection="1">
      <alignment vertical="center"/>
      <protection locked="0"/>
    </xf>
    <xf numFmtId="38" fontId="0" fillId="4" borderId="55" xfId="1" applyFont="1" applyFill="1" applyBorder="1" applyProtection="1">
      <alignment vertical="center"/>
      <protection locked="0"/>
    </xf>
    <xf numFmtId="38" fontId="0" fillId="4" borderId="56" xfId="1" applyFont="1" applyFill="1" applyBorder="1" applyProtection="1">
      <alignment vertical="center"/>
      <protection locked="0"/>
    </xf>
    <xf numFmtId="38" fontId="0" fillId="4" borderId="54" xfId="1" applyFont="1" applyFill="1" applyBorder="1" applyProtection="1">
      <alignment vertical="center"/>
      <protection locked="0"/>
    </xf>
    <xf numFmtId="0" fontId="0" fillId="0" borderId="23" xfId="0" applyBorder="1" applyProtection="1">
      <alignment vertical="center"/>
      <protection locked="0"/>
    </xf>
    <xf numFmtId="38" fontId="0" fillId="0" borderId="57" xfId="1" applyFont="1" applyFill="1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38" fontId="0" fillId="0" borderId="11" xfId="1" applyFont="1" applyFill="1" applyBorder="1" applyProtection="1">
      <alignment vertical="center"/>
      <protection locked="0"/>
    </xf>
    <xf numFmtId="38" fontId="0" fillId="0" borderId="12" xfId="1" applyFont="1" applyFill="1" applyBorder="1" applyProtection="1">
      <alignment vertical="center"/>
      <protection locked="0"/>
    </xf>
    <xf numFmtId="38" fontId="0" fillId="0" borderId="13" xfId="1" applyFont="1" applyFill="1" applyBorder="1" applyProtection="1">
      <alignment vertical="center"/>
      <protection locked="0"/>
    </xf>
    <xf numFmtId="38" fontId="0" fillId="0" borderId="59" xfId="1" applyFont="1" applyFill="1" applyBorder="1" applyProtection="1">
      <alignment vertical="center"/>
      <protection locked="0"/>
    </xf>
    <xf numFmtId="38" fontId="4" fillId="0" borderId="29" xfId="0" applyNumberFormat="1" applyFont="1" applyBorder="1" applyProtection="1">
      <alignment vertical="center"/>
      <protection locked="0"/>
    </xf>
    <xf numFmtId="38" fontId="4" fillId="0" borderId="30" xfId="0" applyNumberFormat="1" applyFont="1" applyBorder="1" applyProtection="1">
      <alignment vertical="center"/>
      <protection locked="0"/>
    </xf>
    <xf numFmtId="38" fontId="4" fillId="0" borderId="31" xfId="0" applyNumberFormat="1" applyFont="1" applyBorder="1" applyProtection="1">
      <alignment vertical="center"/>
      <protection locked="0"/>
    </xf>
    <xf numFmtId="38" fontId="0" fillId="0" borderId="11" xfId="0" applyNumberFormat="1" applyFill="1" applyBorder="1" applyProtection="1">
      <alignment vertical="center"/>
      <protection locked="0"/>
    </xf>
    <xf numFmtId="38" fontId="0" fillId="0" borderId="12" xfId="0" applyNumberFormat="1" applyBorder="1" applyProtection="1">
      <alignment vertical="center"/>
      <protection locked="0"/>
    </xf>
    <xf numFmtId="38" fontId="0" fillId="0" borderId="13" xfId="0" applyNumberFormat="1" applyBorder="1" applyProtection="1">
      <alignment vertical="center"/>
      <protection locked="0"/>
    </xf>
    <xf numFmtId="38" fontId="0" fillId="0" borderId="59" xfId="0" applyNumberFormat="1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4" fillId="0" borderId="31" xfId="0" applyFont="1" applyBorder="1" applyProtection="1">
      <alignment vertical="center"/>
      <protection locked="0"/>
    </xf>
    <xf numFmtId="0" fontId="0" fillId="0" borderId="11" xfId="0" applyFill="1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4" borderId="71" xfId="0" applyFill="1" applyBorder="1" applyProtection="1">
      <alignment vertical="center"/>
      <protection locked="0"/>
    </xf>
    <xf numFmtId="0" fontId="0" fillId="4" borderId="72" xfId="0" applyFill="1" applyBorder="1" applyProtection="1">
      <alignment vertical="center"/>
      <protection locked="0"/>
    </xf>
    <xf numFmtId="38" fontId="0" fillId="4" borderId="61" xfId="1" applyFont="1" applyFill="1" applyBorder="1" applyProtection="1">
      <alignment vertical="center"/>
      <protection locked="0"/>
    </xf>
    <xf numFmtId="38" fontId="0" fillId="0" borderId="79" xfId="1" applyFont="1" applyBorder="1" applyProtection="1">
      <alignment vertical="center"/>
      <protection locked="0"/>
    </xf>
    <xf numFmtId="38" fontId="0" fillId="0" borderId="32" xfId="1" applyFont="1" applyBorder="1" applyProtection="1">
      <alignment vertical="center"/>
      <protection locked="0"/>
    </xf>
    <xf numFmtId="38" fontId="0" fillId="0" borderId="0" xfId="1" applyFont="1" applyProtection="1">
      <alignment vertical="center"/>
      <protection locked="0"/>
    </xf>
    <xf numFmtId="0" fontId="0" fillId="0" borderId="81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38" fontId="0" fillId="0" borderId="38" xfId="0" applyNumberFormat="1" applyBorder="1" applyProtection="1">
      <alignment vertical="center"/>
      <protection locked="0"/>
    </xf>
    <xf numFmtId="0" fontId="0" fillId="0" borderId="46" xfId="0" applyFill="1" applyBorder="1" applyProtection="1">
      <alignment vertical="center"/>
      <protection locked="0"/>
    </xf>
    <xf numFmtId="0" fontId="0" fillId="0" borderId="23" xfId="0" applyFill="1" applyBorder="1" applyProtection="1">
      <alignment vertical="center"/>
      <protection locked="0"/>
    </xf>
    <xf numFmtId="38" fontId="4" fillId="0" borderId="57" xfId="1" applyFont="1" applyFill="1" applyBorder="1" applyProtection="1">
      <alignment vertical="center"/>
      <protection locked="0"/>
    </xf>
    <xf numFmtId="38" fontId="0" fillId="0" borderId="58" xfId="1" applyFont="1" applyFill="1" applyBorder="1" applyProtection="1">
      <alignment vertical="center"/>
      <protection locked="0"/>
    </xf>
    <xf numFmtId="0" fontId="0" fillId="0" borderId="49" xfId="0" applyFill="1" applyBorder="1" applyProtection="1">
      <alignment vertical="center"/>
      <protection locked="0"/>
    </xf>
    <xf numFmtId="0" fontId="0" fillId="0" borderId="9" xfId="0" applyFill="1" applyBorder="1" applyProtection="1">
      <alignment vertical="center"/>
      <protection locked="0"/>
    </xf>
    <xf numFmtId="38" fontId="4" fillId="0" borderId="59" xfId="1" applyFont="1" applyFill="1" applyBorder="1" applyProtection="1">
      <alignment vertical="center"/>
      <protection locked="0"/>
    </xf>
    <xf numFmtId="38" fontId="0" fillId="0" borderId="60" xfId="1" applyFont="1" applyFill="1" applyBorder="1" applyProtection="1">
      <alignment vertical="center"/>
      <protection locked="0"/>
    </xf>
    <xf numFmtId="0" fontId="0" fillId="0" borderId="50" xfId="0" applyFill="1" applyBorder="1" applyProtection="1">
      <alignment vertical="center"/>
      <protection locked="0"/>
    </xf>
    <xf numFmtId="0" fontId="0" fillId="0" borderId="51" xfId="0" applyFill="1" applyBorder="1" applyProtection="1">
      <alignment vertical="center"/>
      <protection locked="0"/>
    </xf>
    <xf numFmtId="38" fontId="4" fillId="0" borderId="52" xfId="1" applyFont="1" applyFill="1" applyBorder="1" applyProtection="1">
      <alignment vertical="center"/>
      <protection locked="0"/>
    </xf>
    <xf numFmtId="38" fontId="4" fillId="0" borderId="53" xfId="1" applyFont="1" applyFill="1" applyBorder="1" applyProtection="1">
      <alignment vertical="center"/>
      <protection locked="0"/>
    </xf>
    <xf numFmtId="38" fontId="4" fillId="0" borderId="61" xfId="1" applyFont="1" applyFill="1" applyBorder="1" applyProtection="1">
      <alignment vertical="center"/>
      <protection locked="0"/>
    </xf>
    <xf numFmtId="38" fontId="0" fillId="0" borderId="62" xfId="1" applyFont="1" applyFill="1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38" fontId="0" fillId="0" borderId="8" xfId="1" applyFont="1" applyFill="1" applyBorder="1" applyAlignment="1" applyProtection="1">
      <alignment horizontal="right" vertical="center"/>
      <protection locked="0"/>
    </xf>
    <xf numFmtId="55" fontId="0" fillId="0" borderId="9" xfId="0" applyNumberFormat="1" applyBorder="1" applyAlignment="1" applyProtection="1">
      <alignment horizontal="center" vertical="center" wrapText="1"/>
      <protection locked="0"/>
    </xf>
    <xf numFmtId="55" fontId="0" fillId="0" borderId="4" xfId="0" applyNumberFormat="1" applyBorder="1" applyAlignment="1" applyProtection="1">
      <alignment horizontal="center" vertical="center" wrapText="1"/>
      <protection locked="0"/>
    </xf>
    <xf numFmtId="55" fontId="0" fillId="0" borderId="10" xfId="0" applyNumberFormat="1" applyBorder="1" applyAlignment="1" applyProtection="1">
      <alignment horizontal="center" vertical="center" wrapText="1"/>
      <protection locked="0"/>
    </xf>
    <xf numFmtId="55" fontId="0" fillId="0" borderId="11" xfId="0" applyNumberFormat="1" applyBorder="1" applyAlignment="1" applyProtection="1">
      <alignment horizontal="center" vertical="center" wrapText="1"/>
      <protection locked="0"/>
    </xf>
    <xf numFmtId="55" fontId="0" fillId="0" borderId="12" xfId="0" applyNumberFormat="1" applyBorder="1" applyAlignment="1" applyProtection="1">
      <alignment horizontal="center" vertical="center" wrapText="1"/>
      <protection locked="0"/>
    </xf>
    <xf numFmtId="55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38" fontId="0" fillId="0" borderId="4" xfId="1" applyFont="1" applyFill="1" applyBorder="1" applyAlignment="1" applyProtection="1">
      <alignment horizontal="center" vertical="center" wrapText="1"/>
      <protection locked="0"/>
    </xf>
    <xf numFmtId="38" fontId="0" fillId="0" borderId="3" xfId="1" applyFont="1" applyFill="1" applyBorder="1" applyAlignment="1" applyProtection="1">
      <alignment horizontal="right" vertical="center" wrapText="1"/>
      <protection locked="0"/>
    </xf>
    <xf numFmtId="38" fontId="0" fillId="0" borderId="9" xfId="1" applyFont="1" applyFill="1" applyBorder="1" applyAlignment="1" applyProtection="1">
      <alignment horizontal="center" vertical="center" wrapText="1"/>
      <protection locked="0"/>
    </xf>
    <xf numFmtId="38" fontId="0" fillId="0" borderId="10" xfId="1" applyFont="1" applyFill="1" applyBorder="1" applyAlignment="1" applyProtection="1">
      <alignment horizontal="center" vertical="center" wrapText="1"/>
      <protection locked="0"/>
    </xf>
    <xf numFmtId="38" fontId="0" fillId="0" borderId="11" xfId="1" applyFont="1" applyFill="1" applyBorder="1" applyAlignment="1" applyProtection="1">
      <alignment horizontal="center" vertical="center" wrapText="1"/>
      <protection locked="0"/>
    </xf>
    <xf numFmtId="38" fontId="0" fillId="0" borderId="12" xfId="1" applyFont="1" applyFill="1" applyBorder="1" applyAlignment="1" applyProtection="1">
      <alignment horizontal="center" vertical="center" wrapText="1"/>
      <protection locked="0"/>
    </xf>
    <xf numFmtId="38" fontId="0" fillId="0" borderId="13" xfId="1" applyFont="1" applyFill="1" applyBorder="1" applyAlignment="1" applyProtection="1">
      <alignment horizontal="center" vertical="center" wrapText="1"/>
      <protection locked="0"/>
    </xf>
    <xf numFmtId="38" fontId="0" fillId="0" borderId="0" xfId="1" applyFont="1" applyFill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right" vertical="center"/>
      <protection locked="0"/>
    </xf>
    <xf numFmtId="31" fontId="0" fillId="0" borderId="9" xfId="0" applyNumberFormat="1" applyBorder="1" applyProtection="1">
      <alignment vertical="center"/>
      <protection locked="0"/>
    </xf>
    <xf numFmtId="31" fontId="0" fillId="0" borderId="4" xfId="0" applyNumberFormat="1" applyBorder="1" applyProtection="1">
      <alignment vertical="center"/>
      <protection locked="0"/>
    </xf>
    <xf numFmtId="31" fontId="0" fillId="0" borderId="10" xfId="0" applyNumberFormat="1" applyBorder="1" applyProtection="1">
      <alignment vertical="center"/>
      <protection locked="0"/>
    </xf>
    <xf numFmtId="31" fontId="0" fillId="0" borderId="11" xfId="0" applyNumberFormat="1" applyBorder="1" applyProtection="1">
      <alignment vertical="center"/>
      <protection locked="0"/>
    </xf>
    <xf numFmtId="31" fontId="0" fillId="0" borderId="12" xfId="0" applyNumberFormat="1" applyBorder="1" applyProtection="1">
      <alignment vertical="center"/>
      <protection locked="0"/>
    </xf>
    <xf numFmtId="31" fontId="0" fillId="0" borderId="13" xfId="0" applyNumberFormat="1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Alignment="1" applyProtection="1">
      <alignment horizontal="right" vertical="center"/>
      <protection locked="0"/>
    </xf>
    <xf numFmtId="31" fontId="0" fillId="0" borderId="16" xfId="0" applyNumberFormat="1" applyBorder="1" applyAlignment="1" applyProtection="1">
      <alignment horizontal="center" vertical="center"/>
      <protection locked="0"/>
    </xf>
    <xf numFmtId="31" fontId="0" fillId="0" borderId="1" xfId="0" applyNumberFormat="1" applyBorder="1" applyAlignment="1" applyProtection="1">
      <alignment horizontal="center" vertical="center"/>
      <protection locked="0"/>
    </xf>
    <xf numFmtId="31" fontId="0" fillId="0" borderId="17" xfId="0" applyNumberFormat="1" applyBorder="1" applyAlignment="1" applyProtection="1">
      <alignment horizontal="center" vertical="center"/>
      <protection locked="0"/>
    </xf>
    <xf numFmtId="31" fontId="0" fillId="0" borderId="18" xfId="0" applyNumberFormat="1" applyBorder="1" applyAlignment="1" applyProtection="1">
      <alignment horizontal="center" vertical="center"/>
      <protection locked="0"/>
    </xf>
    <xf numFmtId="31" fontId="0" fillId="0" borderId="19" xfId="0" applyNumberFormat="1" applyBorder="1" applyAlignment="1" applyProtection="1">
      <alignment horizontal="center" vertical="center"/>
      <protection locked="0"/>
    </xf>
    <xf numFmtId="31" fontId="0" fillId="0" borderId="20" xfId="0" applyNumberFormat="1" applyBorder="1" applyAlignment="1" applyProtection="1">
      <alignment horizontal="center" vertical="center"/>
      <protection locked="0"/>
    </xf>
    <xf numFmtId="31" fontId="0" fillId="0" borderId="21" xfId="0" applyNumberFormat="1" applyFill="1" applyBorder="1" applyAlignment="1" applyProtection="1">
      <alignment horizontal="center" vertical="center"/>
      <protection locked="0"/>
    </xf>
    <xf numFmtId="38" fontId="0" fillId="0" borderId="31" xfId="1" applyFont="1" applyFill="1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38" fontId="4" fillId="0" borderId="54" xfId="1" applyFont="1" applyFill="1" applyBorder="1" applyProtection="1">
      <alignment vertical="center"/>
      <protection locked="0"/>
    </xf>
    <xf numFmtId="38" fontId="0" fillId="0" borderId="21" xfId="1" applyFont="1" applyFill="1" applyBorder="1" applyProtection="1">
      <alignment vertical="center"/>
      <protection locked="0"/>
    </xf>
    <xf numFmtId="38" fontId="0" fillId="0" borderId="55" xfId="1" applyFont="1" applyFill="1" applyBorder="1" applyProtection="1">
      <alignment vertical="center"/>
      <protection locked="0"/>
    </xf>
    <xf numFmtId="38" fontId="0" fillId="0" borderId="56" xfId="1" applyFont="1" applyFill="1" applyBorder="1" applyProtection="1">
      <alignment vertical="center"/>
      <protection locked="0"/>
    </xf>
    <xf numFmtId="38" fontId="0" fillId="0" borderId="54" xfId="1" applyFont="1" applyFill="1" applyBorder="1" applyProtection="1">
      <alignment vertical="center"/>
      <protection locked="0"/>
    </xf>
    <xf numFmtId="38" fontId="0" fillId="0" borderId="82" xfId="1" applyFont="1" applyFill="1" applyBorder="1" applyProtection="1">
      <alignment vertical="center"/>
      <protection locked="0"/>
    </xf>
    <xf numFmtId="38" fontId="0" fillId="0" borderId="10" xfId="1" applyFont="1" applyFill="1" applyBorder="1" applyProtection="1">
      <alignment vertical="center"/>
      <protection locked="0"/>
    </xf>
    <xf numFmtId="38" fontId="0" fillId="4" borderId="71" xfId="1" applyFont="1" applyFill="1" applyBorder="1" applyProtection="1">
      <alignment vertical="center"/>
      <protection locked="0"/>
    </xf>
    <xf numFmtId="38" fontId="5" fillId="0" borderId="73" xfId="0" applyNumberFormat="1" applyFont="1" applyBorder="1" applyProtection="1">
      <alignment vertical="center"/>
      <protection locked="0"/>
    </xf>
    <xf numFmtId="38" fontId="0" fillId="4" borderId="51" xfId="1" applyFont="1" applyFill="1" applyBorder="1" applyProtection="1">
      <alignment vertical="center"/>
      <protection locked="0"/>
    </xf>
    <xf numFmtId="38" fontId="0" fillId="0" borderId="4" xfId="1" applyFont="1" applyFill="1" applyBorder="1" applyProtection="1">
      <alignment vertical="center"/>
      <protection locked="0"/>
    </xf>
    <xf numFmtId="38" fontId="0" fillId="4" borderId="85" xfId="1" applyFont="1" applyFill="1" applyBorder="1" applyProtection="1">
      <alignment vertical="center"/>
      <protection locked="0"/>
    </xf>
    <xf numFmtId="38" fontId="5" fillId="0" borderId="14" xfId="0" applyNumberFormat="1" applyFont="1" applyBorder="1" applyProtection="1">
      <alignment vertical="center"/>
      <protection locked="0"/>
    </xf>
    <xf numFmtId="38" fontId="0" fillId="4" borderId="62" xfId="1" applyFont="1" applyFill="1" applyBorder="1" applyProtection="1">
      <alignment vertical="center"/>
      <protection locked="0"/>
    </xf>
    <xf numFmtId="38" fontId="5" fillId="0" borderId="2" xfId="0" applyNumberFormat="1" applyFont="1" applyBorder="1" applyProtection="1">
      <alignment vertical="center"/>
      <protection locked="0"/>
    </xf>
    <xf numFmtId="38" fontId="0" fillId="4" borderId="86" xfId="1" applyFont="1" applyFill="1" applyBorder="1" applyProtection="1">
      <alignment vertical="center"/>
      <protection locked="0"/>
    </xf>
    <xf numFmtId="38" fontId="0" fillId="0" borderId="87" xfId="1" applyFont="1" applyFill="1" applyBorder="1" applyProtection="1">
      <alignment vertical="center"/>
      <protection locked="0"/>
    </xf>
    <xf numFmtId="176" fontId="0" fillId="5" borderId="25" xfId="1" applyNumberFormat="1" applyFont="1" applyFill="1" applyBorder="1" applyProtection="1">
      <alignment vertical="center"/>
    </xf>
    <xf numFmtId="176" fontId="0" fillId="5" borderId="10" xfId="1" applyNumberFormat="1" applyFont="1" applyFill="1" applyBorder="1" applyProtection="1">
      <alignment vertical="center"/>
    </xf>
    <xf numFmtId="176" fontId="0" fillId="5" borderId="87" xfId="1" applyNumberFormat="1" applyFont="1" applyFill="1" applyBorder="1" applyProtection="1">
      <alignment vertical="center"/>
    </xf>
    <xf numFmtId="38" fontId="0" fillId="0" borderId="88" xfId="1" applyFont="1" applyFill="1" applyBorder="1" applyProtection="1">
      <alignment vertical="center"/>
      <protection locked="0"/>
    </xf>
    <xf numFmtId="38" fontId="0" fillId="4" borderId="87" xfId="1" applyFont="1" applyFill="1" applyBorder="1" applyProtection="1">
      <alignment vertical="center"/>
      <protection locked="0"/>
    </xf>
    <xf numFmtId="38" fontId="0" fillId="0" borderId="89" xfId="1" applyFont="1" applyFill="1" applyBorder="1" applyProtection="1">
      <alignment vertical="center"/>
      <protection locked="0"/>
    </xf>
    <xf numFmtId="38" fontId="0" fillId="0" borderId="90" xfId="1" applyFont="1" applyFill="1" applyBorder="1" applyProtection="1">
      <alignment vertical="center"/>
      <protection locked="0"/>
    </xf>
    <xf numFmtId="38" fontId="0" fillId="0" borderId="90" xfId="0" applyNumberFormat="1" applyBorder="1" applyProtection="1">
      <alignment vertical="center"/>
      <protection locked="0"/>
    </xf>
    <xf numFmtId="0" fontId="0" fillId="0" borderId="90" xfId="0" applyBorder="1" applyProtection="1">
      <alignment vertical="center"/>
      <protection locked="0"/>
    </xf>
    <xf numFmtId="38" fontId="0" fillId="0" borderId="91" xfId="1" applyFont="1" applyFill="1" applyBorder="1" applyProtection="1">
      <alignment vertical="center"/>
      <protection locked="0"/>
    </xf>
    <xf numFmtId="176" fontId="0" fillId="5" borderId="5" xfId="1" applyNumberFormat="1" applyFont="1" applyFill="1" applyBorder="1" applyProtection="1">
      <alignment vertical="center"/>
    </xf>
    <xf numFmtId="176" fontId="0" fillId="5" borderId="11" xfId="1" applyNumberFormat="1" applyFont="1" applyFill="1" applyBorder="1" applyProtection="1">
      <alignment vertical="center"/>
    </xf>
    <xf numFmtId="176" fontId="0" fillId="5" borderId="21" xfId="1" applyNumberFormat="1" applyFont="1" applyFill="1" applyBorder="1" applyProtection="1">
      <alignment vertical="center"/>
    </xf>
    <xf numFmtId="38" fontId="0" fillId="0" borderId="60" xfId="0" applyNumberFormat="1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38" fontId="0" fillId="0" borderId="92" xfId="1" applyFont="1" applyFill="1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8" fillId="0" borderId="32" xfId="0" applyFont="1" applyFill="1" applyBorder="1" applyAlignment="1" applyProtection="1">
      <alignment horizontal="right" vertical="center" wrapText="1"/>
      <protection locked="0"/>
    </xf>
    <xf numFmtId="0" fontId="8" fillId="0" borderId="38" xfId="0" applyFont="1" applyFill="1" applyBorder="1" applyAlignment="1" applyProtection="1">
      <alignment horizontal="right" vertical="center" wrapText="1"/>
      <protection locked="0"/>
    </xf>
    <xf numFmtId="38" fontId="0" fillId="0" borderId="78" xfId="1" applyFont="1" applyBorder="1" applyAlignment="1" applyProtection="1">
      <alignment horizontal="left" vertical="center"/>
      <protection locked="0"/>
    </xf>
    <xf numFmtId="0" fontId="0" fillId="0" borderId="80" xfId="0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0" borderId="49" xfId="0" applyBorder="1" applyAlignment="1" applyProtection="1">
      <alignment horizontal="center" vertical="center" wrapText="1"/>
      <protection locked="0"/>
    </xf>
    <xf numFmtId="0" fontId="0" fillId="0" borderId="50" xfId="0" applyBorder="1" applyAlignment="1" applyProtection="1">
      <alignment horizontal="center" vertical="center" wrapText="1"/>
      <protection locked="0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47624</xdr:rowOff>
    </xdr:from>
    <xdr:to>
      <xdr:col>8</xdr:col>
      <xdr:colOff>666750</xdr:colOff>
      <xdr:row>48</xdr:row>
      <xdr:rowOff>152400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C2E9E59-8B91-42A2-A235-8CAA265D4716}"/>
            </a:ext>
          </a:extLst>
        </xdr:cNvPr>
        <xdr:cNvSpPr txBox="1"/>
      </xdr:nvSpPr>
      <xdr:spPr>
        <a:xfrm>
          <a:off x="1" y="47624"/>
          <a:ext cx="6153149" cy="8334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/>
            <a:t>　　</a:t>
          </a:r>
          <a:r>
            <a:rPr kumimoji="1" lang="ja-JP" altLang="en-US" sz="1800"/>
            <a:t>　★シミュレーション入力手順★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１．必要なデータを用意し、黄色いセルに入力</a:t>
          </a:r>
          <a:endParaRPr kumimoji="1" lang="en-US" altLang="ja-JP" sz="1800"/>
        </a:p>
        <a:p>
          <a:r>
            <a:rPr kumimoji="1" lang="en-US" altLang="ja-JP" sz="1800"/>
            <a:t>(1)2025</a:t>
          </a:r>
          <a:r>
            <a:rPr kumimoji="1" lang="ja-JP" altLang="en-US" sz="1800"/>
            <a:t>年度の地方連合会への納入金額（年額）</a:t>
          </a:r>
          <a:endParaRPr kumimoji="1" lang="en-US" altLang="ja-JP" sz="1800"/>
        </a:p>
        <a:p>
          <a:r>
            <a:rPr kumimoji="1" lang="en-US" altLang="ja-JP" sz="1800"/>
            <a:t>(2)2025</a:t>
          </a:r>
          <a:r>
            <a:rPr kumimoji="1" lang="ja-JP" altLang="en-US" sz="1800"/>
            <a:t>年</a:t>
          </a:r>
          <a:r>
            <a:rPr kumimoji="1" lang="en-US" altLang="ja-JP" sz="1800"/>
            <a:t>6</a:t>
          </a:r>
          <a:r>
            <a:rPr kumimoji="1" lang="ja-JP" altLang="en-US" sz="1800"/>
            <a:t>月</a:t>
          </a:r>
          <a:r>
            <a:rPr kumimoji="1" lang="en-US" altLang="ja-JP" sz="1800"/>
            <a:t>1</a:t>
          </a:r>
          <a:r>
            <a:rPr kumimoji="1" lang="ja-JP" altLang="en-US" sz="1800"/>
            <a:t>日自治労登録確定の登録人員数</a:t>
          </a:r>
          <a:endParaRPr kumimoji="1" lang="en-US" altLang="ja-JP" sz="1800"/>
        </a:p>
        <a:p>
          <a:r>
            <a:rPr kumimoji="1" lang="en-US" altLang="ja-JP" sz="1800" baseline="0"/>
            <a:t>(3)(2)</a:t>
          </a:r>
          <a:r>
            <a:rPr kumimoji="1" lang="ja-JP" altLang="en-US" sz="1800" baseline="0"/>
            <a:t>における</a:t>
          </a:r>
          <a:r>
            <a:rPr kumimoji="1" lang="ja-JP" altLang="en-US" sz="1800"/>
            <a:t>年収減免</a:t>
          </a:r>
          <a:r>
            <a:rPr kumimoji="1" lang="en-US" altLang="ja-JP" sz="1800"/>
            <a:t>ABC</a:t>
          </a:r>
          <a:r>
            <a:rPr kumimoji="1" lang="ja-JP" altLang="en-US" sz="1800"/>
            <a:t>の人数</a:t>
          </a:r>
          <a:endParaRPr kumimoji="1" lang="en-US" altLang="ja-JP" sz="1800"/>
        </a:p>
        <a:p>
          <a:endParaRPr kumimoji="1" lang="en-US" altLang="ja-JP" sz="1800"/>
        </a:p>
        <a:p>
          <a:r>
            <a:rPr kumimoji="1" lang="ja-JP" altLang="en-US" sz="1800"/>
            <a:t>２．年間の人数増減または割合増減を黄色いセルに入力</a:t>
          </a:r>
          <a:endParaRPr kumimoji="1" lang="en-US" altLang="ja-JP" sz="1800"/>
        </a:p>
        <a:p>
          <a:r>
            <a:rPr kumimoji="1" lang="ja-JP" altLang="en-US" sz="1800"/>
            <a:t>●人数を増減させる→「①人数増減」シートに入力</a:t>
          </a:r>
          <a:endParaRPr kumimoji="1" lang="en-US" altLang="ja-JP" sz="1800"/>
        </a:p>
        <a:p>
          <a:r>
            <a:rPr kumimoji="1" lang="ja-JP" altLang="en-US" sz="1800" u="sng">
              <a:solidFill>
                <a:schemeClr val="tx1"/>
              </a:solidFill>
            </a:rPr>
            <a:t>年間増減人数＋年収減免</a:t>
          </a:r>
          <a:r>
            <a:rPr kumimoji="1" lang="en-US" altLang="ja-JP" sz="1800" u="sng">
              <a:solidFill>
                <a:schemeClr val="tx1"/>
              </a:solidFill>
            </a:rPr>
            <a:t>ABC</a:t>
          </a:r>
          <a:r>
            <a:rPr kumimoji="1" lang="ja-JP" altLang="en-US" sz="1800" u="sng">
              <a:solidFill>
                <a:schemeClr val="tx1"/>
              </a:solidFill>
            </a:rPr>
            <a:t>の年間増減人数</a:t>
          </a:r>
          <a:endParaRPr kumimoji="1" lang="en-US" altLang="ja-JP" sz="1800" u="none">
            <a:solidFill>
              <a:schemeClr val="tx1"/>
            </a:solidFill>
          </a:endParaRPr>
        </a:p>
        <a:p>
          <a:endParaRPr kumimoji="1" lang="en-US" altLang="ja-JP" sz="1800"/>
        </a:p>
        <a:p>
          <a:r>
            <a:rPr kumimoji="1" lang="ja-JP" altLang="en-US" sz="1800"/>
            <a:t>●割合を増減させる→「②割合増減」シートに入力</a:t>
          </a:r>
          <a:endParaRPr kumimoji="1" lang="en-US" altLang="ja-JP" sz="1800"/>
        </a:p>
        <a:p>
          <a:r>
            <a:rPr kumimoji="1" lang="ja-JP" altLang="en-US" sz="1800" u="sng"/>
            <a:t>年間増減割合</a:t>
          </a:r>
          <a:r>
            <a:rPr kumimoji="1" lang="en-US" altLang="ja-JP" sz="1800" u="sng"/>
            <a:t>(</a:t>
          </a:r>
          <a:r>
            <a:rPr kumimoji="1" lang="ja-JP" altLang="en-US" sz="1800" u="sng"/>
            <a:t>％</a:t>
          </a:r>
          <a:r>
            <a:rPr kumimoji="1" lang="en-US" altLang="ja-JP" sz="1800" u="sng"/>
            <a:t>)</a:t>
          </a:r>
          <a:r>
            <a:rPr kumimoji="1" lang="ja-JP" altLang="en-US" sz="1800" u="sng" baseline="0"/>
            <a:t>＋年収減免</a:t>
          </a:r>
          <a:r>
            <a:rPr kumimoji="1" lang="en-US" altLang="ja-JP" sz="1800" u="sng" baseline="0"/>
            <a:t>ABC</a:t>
          </a:r>
          <a:r>
            <a:rPr kumimoji="1" lang="ja-JP" altLang="en-US" sz="1800" u="sng" baseline="0"/>
            <a:t>の年間増減割合</a:t>
          </a:r>
          <a:r>
            <a:rPr kumimoji="1" lang="en-US" altLang="ja-JP" sz="18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ja-JP" sz="18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％</a:t>
          </a:r>
          <a:r>
            <a:rPr kumimoji="1" lang="en-US" altLang="ja-JP" sz="18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endParaRPr kumimoji="1" lang="en-US" altLang="ja-JP" sz="1800" u="sng" baseline="0"/>
        </a:p>
        <a:p>
          <a:endParaRPr kumimoji="1" lang="en-US" altLang="ja-JP" sz="1800"/>
        </a:p>
        <a:p>
          <a:r>
            <a:rPr kumimoji="1" lang="en-US" altLang="ja-JP" sz="1800"/>
            <a:t>※</a:t>
          </a:r>
          <a:r>
            <a:rPr kumimoji="1" lang="ja-JP" altLang="en-US" sz="1800"/>
            <a:t>年によって増減人数や増減割合を変えたい場合は、登録人員のセルの数式を外して直接入力をして下さい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14DCB-3FAC-4C38-9748-92F4A3442FEA}">
  <sheetPr codeName="Sheet1"/>
  <dimension ref="A1"/>
  <sheetViews>
    <sheetView tabSelected="1" view="pageLayout" zoomScaleNormal="100" workbookViewId="0"/>
  </sheetViews>
  <sheetFormatPr defaultRowHeight="13.5"/>
  <sheetData/>
  <phoneticPr fontId="3"/>
  <pageMargins left="0.7" right="0.7" top="0.75" bottom="0.75" header="0.3" footer="0.3"/>
  <pageSetup paperSize="9" orientation="portrait" r:id="rId1"/>
  <headerFooter>
    <oddHeader>&amp;L&amp;14別紙②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284F7A-B359-460F-BE37-F8EA0832B89A}">
  <sheetPr>
    <tabColor theme="5" tint="0.59999389629810485"/>
    <pageSetUpPr fitToPage="1"/>
  </sheetPr>
  <dimension ref="A1:Q34"/>
  <sheetViews>
    <sheetView view="pageLayout" zoomScaleNormal="100" workbookViewId="0">
      <selection activeCell="E30" sqref="E30"/>
    </sheetView>
  </sheetViews>
  <sheetFormatPr defaultRowHeight="13.5"/>
  <cols>
    <col min="1" max="1" width="15.75" style="17" bestFit="1" customWidth="1"/>
    <col min="2" max="2" width="9.75" style="17" customWidth="1"/>
    <col min="3" max="3" width="13.5" style="17" hidden="1" customWidth="1"/>
    <col min="4" max="4" width="3.625" style="17" hidden="1" customWidth="1"/>
    <col min="5" max="5" width="13.5" style="17" customWidth="1"/>
    <col min="6" max="14" width="13.5" style="17" bestFit="1" customWidth="1"/>
    <col min="15" max="15" width="14" style="17" customWidth="1"/>
    <col min="16" max="16" width="13.625" style="17" customWidth="1"/>
    <col min="17" max="16384" width="9" style="17"/>
  </cols>
  <sheetData>
    <row r="1" spans="1:17" ht="33" customHeight="1" thickBot="1">
      <c r="A1" s="10" t="s">
        <v>49</v>
      </c>
      <c r="B1" s="11"/>
      <c r="C1" s="12" t="s">
        <v>0</v>
      </c>
      <c r="D1" s="13"/>
      <c r="E1" s="14" t="s">
        <v>1</v>
      </c>
      <c r="F1" s="15" t="s">
        <v>2</v>
      </c>
      <c r="G1" s="208" t="s">
        <v>3</v>
      </c>
      <c r="H1" s="209"/>
      <c r="I1" s="208" t="s">
        <v>4</v>
      </c>
      <c r="J1" s="209"/>
      <c r="K1" s="208" t="s">
        <v>5</v>
      </c>
      <c r="L1" s="209"/>
      <c r="M1" s="208" t="s">
        <v>6</v>
      </c>
      <c r="N1" s="209"/>
      <c r="O1" s="16" t="s">
        <v>7</v>
      </c>
      <c r="P1" s="15" t="s">
        <v>8</v>
      </c>
    </row>
    <row r="2" spans="1:17" s="142" customFormat="1" ht="33.75" customHeight="1">
      <c r="A2" s="134"/>
      <c r="B2" s="135" t="s">
        <v>9</v>
      </c>
      <c r="C2" s="136" t="s">
        <v>10</v>
      </c>
      <c r="D2" s="137" t="s">
        <v>11</v>
      </c>
      <c r="E2" s="138" t="s">
        <v>37</v>
      </c>
      <c r="F2" s="139" t="s">
        <v>38</v>
      </c>
      <c r="G2" s="140" t="s">
        <v>39</v>
      </c>
      <c r="H2" s="141" t="s">
        <v>40</v>
      </c>
      <c r="I2" s="140" t="s">
        <v>41</v>
      </c>
      <c r="J2" s="141" t="s">
        <v>42</v>
      </c>
      <c r="K2" s="140" t="s">
        <v>43</v>
      </c>
      <c r="L2" s="141" t="s">
        <v>44</v>
      </c>
      <c r="M2" s="140" t="s">
        <v>45</v>
      </c>
      <c r="N2" s="141" t="s">
        <v>46</v>
      </c>
      <c r="O2" s="138" t="s">
        <v>47</v>
      </c>
      <c r="P2" s="139" t="s">
        <v>48</v>
      </c>
    </row>
    <row r="3" spans="1:17" s="150" customFormat="1" ht="21" customHeight="1">
      <c r="A3" s="143"/>
      <c r="B3" s="144" t="s">
        <v>12</v>
      </c>
      <c r="C3" s="145">
        <v>12</v>
      </c>
      <c r="D3" s="143">
        <v>4</v>
      </c>
      <c r="E3" s="146">
        <v>12</v>
      </c>
      <c r="F3" s="147">
        <v>12</v>
      </c>
      <c r="G3" s="148">
        <v>12</v>
      </c>
      <c r="H3" s="149">
        <v>12</v>
      </c>
      <c r="I3" s="148">
        <v>12</v>
      </c>
      <c r="J3" s="149">
        <v>12</v>
      </c>
      <c r="K3" s="148">
        <v>12</v>
      </c>
      <c r="L3" s="149">
        <v>12</v>
      </c>
      <c r="M3" s="148">
        <v>12</v>
      </c>
      <c r="N3" s="149">
        <v>12</v>
      </c>
      <c r="O3" s="146">
        <v>12</v>
      </c>
      <c r="P3" s="147">
        <v>12</v>
      </c>
    </row>
    <row r="4" spans="1:17" ht="21" customHeight="1">
      <c r="A4" s="13"/>
      <c r="B4" s="151" t="s">
        <v>13</v>
      </c>
      <c r="C4" s="152">
        <v>45444</v>
      </c>
      <c r="D4" s="153">
        <v>45809</v>
      </c>
      <c r="E4" s="154"/>
      <c r="F4" s="155">
        <v>45809</v>
      </c>
      <c r="G4" s="156">
        <v>46174</v>
      </c>
      <c r="H4" s="157">
        <v>46539</v>
      </c>
      <c r="I4" s="156">
        <v>46905</v>
      </c>
      <c r="J4" s="157">
        <v>47270</v>
      </c>
      <c r="K4" s="156">
        <v>47635</v>
      </c>
      <c r="L4" s="157">
        <v>48000</v>
      </c>
      <c r="M4" s="156">
        <v>48366</v>
      </c>
      <c r="N4" s="157">
        <v>48731</v>
      </c>
      <c r="O4" s="154">
        <v>49096</v>
      </c>
      <c r="P4" s="155">
        <v>49461</v>
      </c>
    </row>
    <row r="5" spans="1:17" ht="21" customHeight="1" thickBot="1">
      <c r="A5" s="158"/>
      <c r="B5" s="159" t="s">
        <v>14</v>
      </c>
      <c r="C5" s="160" t="s">
        <v>15</v>
      </c>
      <c r="D5" s="161" t="s">
        <v>15</v>
      </c>
      <c r="E5" s="162" t="s">
        <v>16</v>
      </c>
      <c r="F5" s="163" t="s">
        <v>17</v>
      </c>
      <c r="G5" s="164" t="s">
        <v>17</v>
      </c>
      <c r="H5" s="165" t="s">
        <v>17</v>
      </c>
      <c r="I5" s="164" t="s">
        <v>17</v>
      </c>
      <c r="J5" s="165" t="s">
        <v>17</v>
      </c>
      <c r="K5" s="164" t="s">
        <v>17</v>
      </c>
      <c r="L5" s="165" t="s">
        <v>17</v>
      </c>
      <c r="M5" s="164" t="s">
        <v>17</v>
      </c>
      <c r="N5" s="165" t="s">
        <v>17</v>
      </c>
      <c r="O5" s="162" t="s">
        <v>17</v>
      </c>
      <c r="P5" s="166" t="s">
        <v>18</v>
      </c>
    </row>
    <row r="6" spans="1:17" s="27" customFormat="1" ht="21" customHeight="1">
      <c r="A6" s="18" t="s">
        <v>57</v>
      </c>
      <c r="B6" s="19" t="s">
        <v>19</v>
      </c>
      <c r="C6" s="20">
        <v>30121</v>
      </c>
      <c r="D6" s="21">
        <f>C6-1200</f>
        <v>28921</v>
      </c>
      <c r="E6" s="22"/>
      <c r="F6" s="23"/>
      <c r="G6" s="55">
        <f>IF(F6+$B$1&gt;0,F6+$B$1,0)</f>
        <v>0</v>
      </c>
      <c r="H6" s="25">
        <f t="shared" ref="H6:P6" si="0">IF(G6+$B$1&gt;0,G6+$B$1,0)</f>
        <v>0</v>
      </c>
      <c r="I6" s="55">
        <f t="shared" si="0"/>
        <v>0</v>
      </c>
      <c r="J6" s="25">
        <f t="shared" si="0"/>
        <v>0</v>
      </c>
      <c r="K6" s="55">
        <f t="shared" si="0"/>
        <v>0</v>
      </c>
      <c r="L6" s="25">
        <f t="shared" si="0"/>
        <v>0</v>
      </c>
      <c r="M6" s="55">
        <f t="shared" si="0"/>
        <v>0</v>
      </c>
      <c r="N6" s="25">
        <f t="shared" si="0"/>
        <v>0</v>
      </c>
      <c r="O6" s="55">
        <f t="shared" si="0"/>
        <v>0</v>
      </c>
      <c r="P6" s="26">
        <f t="shared" si="0"/>
        <v>0</v>
      </c>
    </row>
    <row r="7" spans="1:17" ht="21" customHeight="1">
      <c r="A7" s="74"/>
      <c r="B7" s="69" t="s">
        <v>20</v>
      </c>
      <c r="C7" s="70">
        <f t="shared" ref="C7:P7" si="1">C6-C8-C11</f>
        <v>20192</v>
      </c>
      <c r="D7" s="71">
        <f t="shared" si="1"/>
        <v>18992</v>
      </c>
      <c r="E7" s="72"/>
      <c r="F7" s="92">
        <f t="shared" si="1"/>
        <v>0</v>
      </c>
      <c r="G7" s="175">
        <f t="shared" si="1"/>
        <v>0</v>
      </c>
      <c r="H7" s="94">
        <f t="shared" si="1"/>
        <v>0</v>
      </c>
      <c r="I7" s="175">
        <f t="shared" si="1"/>
        <v>0</v>
      </c>
      <c r="J7" s="94">
        <f t="shared" si="1"/>
        <v>0</v>
      </c>
      <c r="K7" s="175">
        <f t="shared" si="1"/>
        <v>0</v>
      </c>
      <c r="L7" s="94">
        <f t="shared" si="1"/>
        <v>0</v>
      </c>
      <c r="M7" s="175">
        <f t="shared" si="1"/>
        <v>0</v>
      </c>
      <c r="N7" s="94">
        <f t="shared" si="1"/>
        <v>0</v>
      </c>
      <c r="O7" s="167">
        <f t="shared" si="1"/>
        <v>0</v>
      </c>
      <c r="P7" s="92">
        <f t="shared" si="1"/>
        <v>0</v>
      </c>
    </row>
    <row r="8" spans="1:17" ht="21" customHeight="1">
      <c r="A8" s="74"/>
      <c r="B8" s="69" t="s">
        <v>21</v>
      </c>
      <c r="C8" s="70">
        <f t="shared" ref="C8:P8" si="2">C9+C10</f>
        <v>8648</v>
      </c>
      <c r="D8" s="71">
        <f t="shared" si="2"/>
        <v>8648</v>
      </c>
      <c r="E8" s="72"/>
      <c r="F8" s="92">
        <f t="shared" si="2"/>
        <v>0</v>
      </c>
      <c r="G8" s="175">
        <f>G9+G10</f>
        <v>0</v>
      </c>
      <c r="H8" s="94">
        <f t="shared" si="2"/>
        <v>0</v>
      </c>
      <c r="I8" s="175">
        <f t="shared" si="2"/>
        <v>0</v>
      </c>
      <c r="J8" s="94">
        <f t="shared" si="2"/>
        <v>0</v>
      </c>
      <c r="K8" s="175">
        <f t="shared" si="2"/>
        <v>0</v>
      </c>
      <c r="L8" s="94">
        <f t="shared" si="2"/>
        <v>0</v>
      </c>
      <c r="M8" s="175">
        <f t="shared" si="2"/>
        <v>0</v>
      </c>
      <c r="N8" s="94">
        <f t="shared" si="2"/>
        <v>0</v>
      </c>
      <c r="O8" s="167">
        <f t="shared" si="2"/>
        <v>0</v>
      </c>
      <c r="P8" s="92">
        <f t="shared" si="2"/>
        <v>0</v>
      </c>
      <c r="Q8" s="17" t="s">
        <v>53</v>
      </c>
    </row>
    <row r="9" spans="1:17" s="27" customFormat="1" ht="21" customHeight="1">
      <c r="A9" s="28"/>
      <c r="B9" s="204" t="s">
        <v>50</v>
      </c>
      <c r="C9" s="29">
        <v>1742</v>
      </c>
      <c r="D9" s="30">
        <v>1742</v>
      </c>
      <c r="E9" s="31"/>
      <c r="F9" s="32"/>
      <c r="G9" s="56">
        <f>IF(F9+$Q$9&gt;0,F9+$Q$9,0)</f>
        <v>0</v>
      </c>
      <c r="H9" s="33">
        <f t="shared" ref="H9:P9" si="3">IF(G9+$Q$9&gt;0,G9+$Q$9,0)</f>
        <v>0</v>
      </c>
      <c r="I9" s="56">
        <f t="shared" si="3"/>
        <v>0</v>
      </c>
      <c r="J9" s="33">
        <f t="shared" si="3"/>
        <v>0</v>
      </c>
      <c r="K9" s="56">
        <f t="shared" si="3"/>
        <v>0</v>
      </c>
      <c r="L9" s="33">
        <f t="shared" si="3"/>
        <v>0</v>
      </c>
      <c r="M9" s="56">
        <f t="shared" si="3"/>
        <v>0</v>
      </c>
      <c r="N9" s="33">
        <f t="shared" si="3"/>
        <v>0</v>
      </c>
      <c r="O9" s="34">
        <f t="shared" si="3"/>
        <v>0</v>
      </c>
      <c r="P9" s="202">
        <f t="shared" si="3"/>
        <v>0</v>
      </c>
      <c r="Q9" s="35"/>
    </row>
    <row r="10" spans="1:17" s="27" customFormat="1" ht="21" customHeight="1">
      <c r="A10" s="28"/>
      <c r="B10" s="205" t="s">
        <v>51</v>
      </c>
      <c r="C10" s="36">
        <v>6906</v>
      </c>
      <c r="D10" s="37">
        <v>6906</v>
      </c>
      <c r="E10" s="38"/>
      <c r="F10" s="39"/>
      <c r="G10" s="56">
        <f>IF(F10+$Q$10&gt;0,F10+$Q$10,0)</f>
        <v>0</v>
      </c>
      <c r="H10" s="33">
        <f t="shared" ref="H10:P10" si="4">IF(G10+$Q$10&gt;0,G10+$Q$10,0)</f>
        <v>0</v>
      </c>
      <c r="I10" s="56">
        <f t="shared" si="4"/>
        <v>0</v>
      </c>
      <c r="J10" s="33">
        <f t="shared" si="4"/>
        <v>0</v>
      </c>
      <c r="K10" s="56">
        <f t="shared" si="4"/>
        <v>0</v>
      </c>
      <c r="L10" s="33">
        <f t="shared" si="4"/>
        <v>0</v>
      </c>
      <c r="M10" s="56">
        <f t="shared" si="4"/>
        <v>0</v>
      </c>
      <c r="N10" s="33">
        <f t="shared" si="4"/>
        <v>0</v>
      </c>
      <c r="O10" s="34">
        <f t="shared" si="4"/>
        <v>0</v>
      </c>
      <c r="P10" s="202">
        <f t="shared" si="4"/>
        <v>0</v>
      </c>
      <c r="Q10" s="35"/>
    </row>
    <row r="11" spans="1:17" s="27" customFormat="1" ht="21" customHeight="1" thickBot="1">
      <c r="A11" s="28"/>
      <c r="B11" s="40" t="s">
        <v>52</v>
      </c>
      <c r="C11" s="41">
        <v>1281</v>
      </c>
      <c r="D11" s="42">
        <v>1281</v>
      </c>
      <c r="E11" s="43"/>
      <c r="F11" s="44"/>
      <c r="G11" s="56">
        <f>IF(F11+$Q$11&gt;0,F11+$Q$11,0)</f>
        <v>0</v>
      </c>
      <c r="H11" s="173">
        <f t="shared" ref="H11:P11" si="5">IF(G11+$Q$11&gt;0,G11+$Q$11,0)</f>
        <v>0</v>
      </c>
      <c r="I11" s="56">
        <f t="shared" si="5"/>
        <v>0</v>
      </c>
      <c r="J11" s="173">
        <f t="shared" si="5"/>
        <v>0</v>
      </c>
      <c r="K11" s="56">
        <f t="shared" si="5"/>
        <v>0</v>
      </c>
      <c r="L11" s="173">
        <f t="shared" si="5"/>
        <v>0</v>
      </c>
      <c r="M11" s="56">
        <f t="shared" si="5"/>
        <v>0</v>
      </c>
      <c r="N11" s="173">
        <f t="shared" si="5"/>
        <v>0</v>
      </c>
      <c r="O11" s="34">
        <f t="shared" si="5"/>
        <v>0</v>
      </c>
      <c r="P11" s="171">
        <f t="shared" si="5"/>
        <v>0</v>
      </c>
      <c r="Q11" s="35"/>
    </row>
    <row r="12" spans="1:17" ht="21" customHeight="1">
      <c r="A12" s="168" t="s">
        <v>23</v>
      </c>
      <c r="B12" s="89" t="s">
        <v>20</v>
      </c>
      <c r="C12" s="76">
        <f>ROUNDDOWN(C7*0.9,0)</f>
        <v>18172</v>
      </c>
      <c r="D12" s="77">
        <f t="shared" ref="D12:P13" si="6">ROUNDDOWN(D7*0.9,0)</f>
        <v>17092</v>
      </c>
      <c r="E12" s="78"/>
      <c r="F12" s="26">
        <f>ROUNDDOWN(F7*0.9,0)</f>
        <v>0</v>
      </c>
      <c r="G12" s="24">
        <f>ROUNDDOWN(G7*0.9,0)</f>
        <v>0</v>
      </c>
      <c r="H12" s="25">
        <f t="shared" si="6"/>
        <v>0</v>
      </c>
      <c r="I12" s="24">
        <f t="shared" si="6"/>
        <v>0</v>
      </c>
      <c r="J12" s="25">
        <f t="shared" si="6"/>
        <v>0</v>
      </c>
      <c r="K12" s="24">
        <f t="shared" si="6"/>
        <v>0</v>
      </c>
      <c r="L12" s="25">
        <f t="shared" si="6"/>
        <v>0</v>
      </c>
      <c r="M12" s="24">
        <f t="shared" si="6"/>
        <v>0</v>
      </c>
      <c r="N12" s="25">
        <f t="shared" si="6"/>
        <v>0</v>
      </c>
      <c r="O12" s="79">
        <f t="shared" si="6"/>
        <v>0</v>
      </c>
      <c r="P12" s="79">
        <f t="shared" si="6"/>
        <v>0</v>
      </c>
    </row>
    <row r="13" spans="1:17" ht="21" customHeight="1">
      <c r="A13" s="210"/>
      <c r="B13" s="69" t="s">
        <v>21</v>
      </c>
      <c r="C13" s="70">
        <f t="shared" ref="C13:O13" si="7">ROUNDDOWN(C8*0.9,0)</f>
        <v>7783</v>
      </c>
      <c r="D13" s="71">
        <f t="shared" si="7"/>
        <v>7783</v>
      </c>
      <c r="E13" s="72"/>
      <c r="F13" s="92">
        <f t="shared" si="7"/>
        <v>0</v>
      </c>
      <c r="G13" s="93">
        <f t="shared" si="7"/>
        <v>0</v>
      </c>
      <c r="H13" s="94">
        <f t="shared" si="7"/>
        <v>0</v>
      </c>
      <c r="I13" s="93">
        <f t="shared" si="7"/>
        <v>0</v>
      </c>
      <c r="J13" s="94">
        <f t="shared" si="7"/>
        <v>0</v>
      </c>
      <c r="K13" s="93">
        <f t="shared" si="7"/>
        <v>0</v>
      </c>
      <c r="L13" s="94">
        <f t="shared" si="7"/>
        <v>0</v>
      </c>
      <c r="M13" s="93">
        <f t="shared" si="7"/>
        <v>0</v>
      </c>
      <c r="N13" s="94">
        <f t="shared" si="7"/>
        <v>0</v>
      </c>
      <c r="O13" s="167">
        <f t="shared" si="7"/>
        <v>0</v>
      </c>
      <c r="P13" s="167">
        <f t="shared" si="6"/>
        <v>0</v>
      </c>
    </row>
    <row r="14" spans="1:17" ht="21" customHeight="1" thickBot="1">
      <c r="A14" s="211"/>
      <c r="B14" s="169" t="s">
        <v>22</v>
      </c>
      <c r="C14" s="130">
        <f t="shared" ref="C14:P14" si="8">ROUNDDOWN(C11*0.9,0)</f>
        <v>1152</v>
      </c>
      <c r="D14" s="131">
        <f t="shared" si="8"/>
        <v>1152</v>
      </c>
      <c r="E14" s="170"/>
      <c r="F14" s="171">
        <f t="shared" si="8"/>
        <v>0</v>
      </c>
      <c r="G14" s="172">
        <f t="shared" si="8"/>
        <v>0</v>
      </c>
      <c r="H14" s="173">
        <f t="shared" si="8"/>
        <v>0</v>
      </c>
      <c r="I14" s="172">
        <f t="shared" si="8"/>
        <v>0</v>
      </c>
      <c r="J14" s="173">
        <f t="shared" si="8"/>
        <v>0</v>
      </c>
      <c r="K14" s="172">
        <f t="shared" si="8"/>
        <v>0</v>
      </c>
      <c r="L14" s="173">
        <f t="shared" si="8"/>
        <v>0</v>
      </c>
      <c r="M14" s="172">
        <f t="shared" si="8"/>
        <v>0</v>
      </c>
      <c r="N14" s="173">
        <f t="shared" si="8"/>
        <v>0</v>
      </c>
      <c r="O14" s="174">
        <f t="shared" si="8"/>
        <v>0</v>
      </c>
      <c r="P14" s="174">
        <f t="shared" si="8"/>
        <v>0</v>
      </c>
    </row>
    <row r="15" spans="1:17" s="27" customFormat="1" ht="21" customHeight="1">
      <c r="A15" s="120" t="s">
        <v>24</v>
      </c>
      <c r="B15" s="121" t="s">
        <v>20</v>
      </c>
      <c r="C15" s="76"/>
      <c r="D15" s="77"/>
      <c r="E15" s="122"/>
      <c r="F15" s="123"/>
      <c r="G15" s="1">
        <v>22.3</v>
      </c>
      <c r="H15" s="2">
        <v>22.3</v>
      </c>
      <c r="I15" s="1">
        <v>40.299999999999997</v>
      </c>
      <c r="J15" s="2">
        <v>40.299999999999997</v>
      </c>
      <c r="K15" s="1">
        <v>58.3</v>
      </c>
      <c r="L15" s="2">
        <v>58.3</v>
      </c>
      <c r="M15" s="1">
        <v>76.3</v>
      </c>
      <c r="N15" s="2">
        <v>76.3</v>
      </c>
      <c r="O15" s="3">
        <v>94.3</v>
      </c>
      <c r="P15" s="3">
        <v>94.3</v>
      </c>
    </row>
    <row r="16" spans="1:17" s="27" customFormat="1" ht="21" customHeight="1">
      <c r="A16" s="124"/>
      <c r="B16" s="125" t="s">
        <v>21</v>
      </c>
      <c r="C16" s="70"/>
      <c r="D16" s="71"/>
      <c r="E16" s="126"/>
      <c r="F16" s="127"/>
      <c r="G16" s="4">
        <v>11.1</v>
      </c>
      <c r="H16" s="5">
        <v>11.1</v>
      </c>
      <c r="I16" s="4">
        <v>22.3</v>
      </c>
      <c r="J16" s="5">
        <v>22.3</v>
      </c>
      <c r="K16" s="4">
        <v>33.4</v>
      </c>
      <c r="L16" s="5">
        <v>33.4</v>
      </c>
      <c r="M16" s="4">
        <v>44.6</v>
      </c>
      <c r="N16" s="5">
        <v>44.6</v>
      </c>
      <c r="O16" s="6">
        <v>55.7</v>
      </c>
      <c r="P16" s="6">
        <v>55.7</v>
      </c>
    </row>
    <row r="17" spans="1:16" s="27" customFormat="1" ht="21" customHeight="1" thickBot="1">
      <c r="A17" s="128"/>
      <c r="B17" s="129" t="s">
        <v>22</v>
      </c>
      <c r="C17" s="130"/>
      <c r="D17" s="131"/>
      <c r="E17" s="132"/>
      <c r="F17" s="133"/>
      <c r="G17" s="7">
        <v>8.5</v>
      </c>
      <c r="H17" s="8">
        <v>8.5</v>
      </c>
      <c r="I17" s="7">
        <v>17.100000000000001</v>
      </c>
      <c r="J17" s="8">
        <v>17.100000000000001</v>
      </c>
      <c r="K17" s="7">
        <v>25.7</v>
      </c>
      <c r="L17" s="8">
        <v>25.7</v>
      </c>
      <c r="M17" s="7">
        <v>34.299999999999997</v>
      </c>
      <c r="N17" s="8">
        <v>34.299999999999997</v>
      </c>
      <c r="O17" s="9">
        <v>42.9</v>
      </c>
      <c r="P17" s="9">
        <v>42.9</v>
      </c>
    </row>
    <row r="18" spans="1:16" ht="21" customHeight="1">
      <c r="A18" s="60" t="s">
        <v>25</v>
      </c>
      <c r="B18" s="61" t="s">
        <v>20</v>
      </c>
      <c r="C18" s="62">
        <f t="shared" ref="C18:D20" si="9">C12*C15</f>
        <v>0</v>
      </c>
      <c r="D18" s="63">
        <f t="shared" si="9"/>
        <v>0</v>
      </c>
      <c r="E18" s="64"/>
      <c r="F18" s="65"/>
      <c r="G18" s="66">
        <f t="shared" ref="G18:P20" si="10">ROUNDDOWN(G12*G15,0)</f>
        <v>0</v>
      </c>
      <c r="H18" s="67">
        <f t="shared" si="10"/>
        <v>0</v>
      </c>
      <c r="I18" s="66">
        <f t="shared" si="10"/>
        <v>0</v>
      </c>
      <c r="J18" s="67">
        <f t="shared" si="10"/>
        <v>0</v>
      </c>
      <c r="K18" s="66">
        <f t="shared" si="10"/>
        <v>0</v>
      </c>
      <c r="L18" s="67">
        <f t="shared" si="10"/>
        <v>0</v>
      </c>
      <c r="M18" s="66">
        <f t="shared" si="10"/>
        <v>0</v>
      </c>
      <c r="N18" s="67">
        <f t="shared" si="10"/>
        <v>0</v>
      </c>
      <c r="O18" s="68">
        <f t="shared" si="10"/>
        <v>0</v>
      </c>
      <c r="P18" s="68">
        <f t="shared" si="10"/>
        <v>0</v>
      </c>
    </row>
    <row r="19" spans="1:16" ht="21" customHeight="1">
      <c r="A19" s="60"/>
      <c r="B19" s="69" t="s">
        <v>21</v>
      </c>
      <c r="C19" s="70">
        <f t="shared" si="9"/>
        <v>0</v>
      </c>
      <c r="D19" s="71">
        <f t="shared" si="9"/>
        <v>0</v>
      </c>
      <c r="E19" s="72"/>
      <c r="F19" s="65"/>
      <c r="G19" s="66">
        <f t="shared" si="10"/>
        <v>0</v>
      </c>
      <c r="H19" s="67">
        <f t="shared" si="10"/>
        <v>0</v>
      </c>
      <c r="I19" s="66">
        <f t="shared" si="10"/>
        <v>0</v>
      </c>
      <c r="J19" s="67">
        <f t="shared" si="10"/>
        <v>0</v>
      </c>
      <c r="K19" s="66">
        <f t="shared" si="10"/>
        <v>0</v>
      </c>
      <c r="L19" s="67">
        <f t="shared" si="10"/>
        <v>0</v>
      </c>
      <c r="M19" s="66">
        <f t="shared" si="10"/>
        <v>0</v>
      </c>
      <c r="N19" s="67">
        <f t="shared" si="10"/>
        <v>0</v>
      </c>
      <c r="O19" s="68">
        <f t="shared" si="10"/>
        <v>0</v>
      </c>
      <c r="P19" s="68">
        <f t="shared" si="10"/>
        <v>0</v>
      </c>
    </row>
    <row r="20" spans="1:16" ht="21" customHeight="1" thickBot="1">
      <c r="A20" s="60"/>
      <c r="B20" s="73" t="s">
        <v>22</v>
      </c>
      <c r="C20" s="41">
        <f t="shared" si="9"/>
        <v>0</v>
      </c>
      <c r="D20" s="42">
        <f t="shared" si="9"/>
        <v>0</v>
      </c>
      <c r="E20" s="43"/>
      <c r="F20" s="65"/>
      <c r="G20" s="66">
        <f t="shared" si="10"/>
        <v>0</v>
      </c>
      <c r="H20" s="67">
        <f t="shared" si="10"/>
        <v>0</v>
      </c>
      <c r="I20" s="66">
        <f t="shared" si="10"/>
        <v>0</v>
      </c>
      <c r="J20" s="67">
        <f t="shared" si="10"/>
        <v>0</v>
      </c>
      <c r="K20" s="66">
        <f t="shared" si="10"/>
        <v>0</v>
      </c>
      <c r="L20" s="67">
        <f t="shared" si="10"/>
        <v>0</v>
      </c>
      <c r="M20" s="66">
        <f t="shared" si="10"/>
        <v>0</v>
      </c>
      <c r="N20" s="67">
        <f t="shared" si="10"/>
        <v>0</v>
      </c>
      <c r="O20" s="68">
        <f t="shared" si="10"/>
        <v>0</v>
      </c>
      <c r="P20" s="68">
        <f t="shared" si="10"/>
        <v>0</v>
      </c>
    </row>
    <row r="21" spans="1:16" ht="21" customHeight="1">
      <c r="A21" s="74"/>
      <c r="B21" s="75" t="s">
        <v>26</v>
      </c>
      <c r="C21" s="76">
        <f t="shared" ref="C21:O21" si="11">SUM(C18:C20)</f>
        <v>0</v>
      </c>
      <c r="D21" s="77">
        <f t="shared" si="11"/>
        <v>0</v>
      </c>
      <c r="E21" s="78"/>
      <c r="F21" s="26"/>
      <c r="G21" s="24">
        <f>SUM(G18:G20)</f>
        <v>0</v>
      </c>
      <c r="H21" s="25">
        <f t="shared" si="11"/>
        <v>0</v>
      </c>
      <c r="I21" s="24">
        <f t="shared" si="11"/>
        <v>0</v>
      </c>
      <c r="J21" s="25">
        <f t="shared" si="11"/>
        <v>0</v>
      </c>
      <c r="K21" s="24">
        <f t="shared" si="11"/>
        <v>0</v>
      </c>
      <c r="L21" s="25">
        <f t="shared" si="11"/>
        <v>0</v>
      </c>
      <c r="M21" s="24">
        <f t="shared" si="11"/>
        <v>0</v>
      </c>
      <c r="N21" s="25">
        <f t="shared" si="11"/>
        <v>0</v>
      </c>
      <c r="O21" s="79">
        <f t="shared" si="11"/>
        <v>0</v>
      </c>
      <c r="P21" s="79">
        <f>SUM(P18:P20)</f>
        <v>0</v>
      </c>
    </row>
    <row r="22" spans="1:16" ht="21" customHeight="1" thickBot="1">
      <c r="A22" s="80"/>
      <c r="B22" s="81" t="s">
        <v>27</v>
      </c>
      <c r="C22" s="82"/>
      <c r="D22" s="83"/>
      <c r="E22" s="84"/>
      <c r="F22" s="85"/>
      <c r="G22" s="86">
        <f>G21*12</f>
        <v>0</v>
      </c>
      <c r="H22" s="87">
        <f t="shared" ref="H22:O22" si="12">H21*12</f>
        <v>0</v>
      </c>
      <c r="I22" s="86">
        <f t="shared" si="12"/>
        <v>0</v>
      </c>
      <c r="J22" s="87">
        <f t="shared" si="12"/>
        <v>0</v>
      </c>
      <c r="K22" s="86">
        <f t="shared" si="12"/>
        <v>0</v>
      </c>
      <c r="L22" s="87">
        <f t="shared" si="12"/>
        <v>0</v>
      </c>
      <c r="M22" s="86">
        <f t="shared" si="12"/>
        <v>0</v>
      </c>
      <c r="N22" s="87">
        <f t="shared" si="12"/>
        <v>0</v>
      </c>
      <c r="O22" s="88">
        <f t="shared" si="12"/>
        <v>0</v>
      </c>
      <c r="P22" s="88">
        <f>P21*12</f>
        <v>0</v>
      </c>
    </row>
    <row r="23" spans="1:16" ht="21" customHeight="1">
      <c r="A23" s="75" t="s">
        <v>28</v>
      </c>
      <c r="B23" s="89" t="s">
        <v>29</v>
      </c>
      <c r="C23" s="76">
        <v>32426100</v>
      </c>
      <c r="D23" s="77">
        <v>10808700</v>
      </c>
      <c r="E23" s="78"/>
      <c r="F23" s="26">
        <f>E30</f>
        <v>0</v>
      </c>
      <c r="G23" s="24">
        <f>F29</f>
        <v>0</v>
      </c>
      <c r="H23" s="25" t="e">
        <f>G29</f>
        <v>#DIV/0!</v>
      </c>
      <c r="I23" s="24" t="e">
        <f>H29</f>
        <v>#DIV/0!</v>
      </c>
      <c r="J23" s="25" t="e">
        <f t="shared" ref="J23:N23" si="13">I29</f>
        <v>#DIV/0!</v>
      </c>
      <c r="K23" s="24" t="e">
        <f t="shared" si="13"/>
        <v>#DIV/0!</v>
      </c>
      <c r="L23" s="25" t="e">
        <f t="shared" si="13"/>
        <v>#DIV/0!</v>
      </c>
      <c r="M23" s="24" t="e">
        <f t="shared" si="13"/>
        <v>#DIV/0!</v>
      </c>
      <c r="N23" s="25" t="e">
        <f t="shared" si="13"/>
        <v>#DIV/0!</v>
      </c>
      <c r="O23" s="90"/>
      <c r="P23" s="90"/>
    </row>
    <row r="24" spans="1:16" ht="21" customHeight="1">
      <c r="A24" s="91" t="s">
        <v>30</v>
      </c>
      <c r="B24" s="69" t="s">
        <v>31</v>
      </c>
      <c r="C24" s="70">
        <v>1</v>
      </c>
      <c r="D24" s="71">
        <v>1</v>
      </c>
      <c r="E24" s="72"/>
      <c r="F24" s="92">
        <v>1</v>
      </c>
      <c r="G24" s="93">
        <f>F6</f>
        <v>0</v>
      </c>
      <c r="H24" s="94">
        <f t="shared" ref="H24:N24" si="14">G25</f>
        <v>0</v>
      </c>
      <c r="I24" s="93">
        <f t="shared" si="14"/>
        <v>0</v>
      </c>
      <c r="J24" s="94">
        <f t="shared" si="14"/>
        <v>0</v>
      </c>
      <c r="K24" s="93">
        <f t="shared" si="14"/>
        <v>0</v>
      </c>
      <c r="L24" s="94">
        <f t="shared" si="14"/>
        <v>0</v>
      </c>
      <c r="M24" s="93">
        <f t="shared" si="14"/>
        <v>0</v>
      </c>
      <c r="N24" s="94">
        <f t="shared" si="14"/>
        <v>0</v>
      </c>
      <c r="O24" s="95"/>
      <c r="P24" s="95"/>
    </row>
    <row r="25" spans="1:16" ht="21" customHeight="1">
      <c r="A25" s="60"/>
      <c r="B25" s="69" t="s">
        <v>32</v>
      </c>
      <c r="C25" s="96">
        <v>1</v>
      </c>
      <c r="D25" s="97">
        <v>1</v>
      </c>
      <c r="E25" s="98"/>
      <c r="F25" s="99">
        <v>1</v>
      </c>
      <c r="G25" s="100">
        <f t="shared" ref="G25:N25" si="15">G6</f>
        <v>0</v>
      </c>
      <c r="H25" s="101">
        <f t="shared" si="15"/>
        <v>0</v>
      </c>
      <c r="I25" s="100">
        <f t="shared" si="15"/>
        <v>0</v>
      </c>
      <c r="J25" s="101">
        <f t="shared" si="15"/>
        <v>0</v>
      </c>
      <c r="K25" s="100">
        <f t="shared" si="15"/>
        <v>0</v>
      </c>
      <c r="L25" s="101">
        <f t="shared" si="15"/>
        <v>0</v>
      </c>
      <c r="M25" s="100">
        <f t="shared" si="15"/>
        <v>0</v>
      </c>
      <c r="N25" s="101">
        <f t="shared" si="15"/>
        <v>0</v>
      </c>
      <c r="O25" s="102"/>
      <c r="P25" s="102"/>
    </row>
    <row r="26" spans="1:16" ht="21" customHeight="1">
      <c r="A26" s="103"/>
      <c r="B26" s="69" t="s">
        <v>33</v>
      </c>
      <c r="C26" s="104">
        <f>C25/C24</f>
        <v>1</v>
      </c>
      <c r="D26" s="105">
        <f t="shared" ref="D26:N26" si="16">D25/D24</f>
        <v>1</v>
      </c>
      <c r="E26" s="106"/>
      <c r="F26" s="107">
        <f t="shared" si="16"/>
        <v>1</v>
      </c>
      <c r="G26" s="108" t="e">
        <f t="shared" si="16"/>
        <v>#DIV/0!</v>
      </c>
      <c r="H26" s="109" t="e">
        <f t="shared" si="16"/>
        <v>#DIV/0!</v>
      </c>
      <c r="I26" s="108" t="e">
        <f t="shared" si="16"/>
        <v>#DIV/0!</v>
      </c>
      <c r="J26" s="109" t="e">
        <f t="shared" si="16"/>
        <v>#DIV/0!</v>
      </c>
      <c r="K26" s="108" t="e">
        <f t="shared" si="16"/>
        <v>#DIV/0!</v>
      </c>
      <c r="L26" s="109" t="e">
        <f t="shared" si="16"/>
        <v>#DIV/0!</v>
      </c>
      <c r="M26" s="108" t="e">
        <f t="shared" si="16"/>
        <v>#DIV/0!</v>
      </c>
      <c r="N26" s="109" t="e">
        <f t="shared" si="16"/>
        <v>#DIV/0!</v>
      </c>
      <c r="O26" s="110"/>
      <c r="P26" s="110"/>
    </row>
    <row r="27" spans="1:16" ht="21" customHeight="1">
      <c r="A27" s="91" t="s">
        <v>34</v>
      </c>
      <c r="B27" s="69" t="s">
        <v>35</v>
      </c>
      <c r="C27" s="70">
        <v>1</v>
      </c>
      <c r="D27" s="71">
        <v>1</v>
      </c>
      <c r="E27" s="72"/>
      <c r="F27" s="92">
        <v>1</v>
      </c>
      <c r="G27" s="93">
        <v>4</v>
      </c>
      <c r="H27" s="94">
        <v>4</v>
      </c>
      <c r="I27" s="93">
        <v>3</v>
      </c>
      <c r="J27" s="94">
        <v>3</v>
      </c>
      <c r="K27" s="93">
        <v>2</v>
      </c>
      <c r="L27" s="94">
        <v>2</v>
      </c>
      <c r="M27" s="93">
        <v>1</v>
      </c>
      <c r="N27" s="94">
        <v>1</v>
      </c>
      <c r="O27" s="95"/>
      <c r="P27" s="95"/>
    </row>
    <row r="28" spans="1:16" ht="21" customHeight="1">
      <c r="A28" s="103"/>
      <c r="B28" s="69" t="s">
        <v>36</v>
      </c>
      <c r="C28" s="70">
        <v>1</v>
      </c>
      <c r="D28" s="71">
        <v>1</v>
      </c>
      <c r="E28" s="72"/>
      <c r="F28" s="92">
        <v>1</v>
      </c>
      <c r="G28" s="93">
        <v>5</v>
      </c>
      <c r="H28" s="94">
        <v>5</v>
      </c>
      <c r="I28" s="93">
        <v>4</v>
      </c>
      <c r="J28" s="94">
        <v>4</v>
      </c>
      <c r="K28" s="93">
        <v>3</v>
      </c>
      <c r="L28" s="94">
        <v>3</v>
      </c>
      <c r="M28" s="93">
        <v>2</v>
      </c>
      <c r="N28" s="94">
        <v>2</v>
      </c>
      <c r="O28" s="95"/>
      <c r="P28" s="95"/>
    </row>
    <row r="29" spans="1:16" ht="21" customHeight="1" thickBot="1">
      <c r="A29" s="111" t="s">
        <v>58</v>
      </c>
      <c r="B29" s="112"/>
      <c r="C29" s="82">
        <f t="shared" ref="C29:D29" si="17">ROUNDDOWN(C23*C26*(C27/C28),0)</f>
        <v>32426100</v>
      </c>
      <c r="D29" s="83">
        <f t="shared" si="17"/>
        <v>10808700</v>
      </c>
      <c r="E29" s="84"/>
      <c r="F29" s="85">
        <f t="shared" ref="F29:N29" si="18">ROUNDDOWN(F23*F26*(F27/F28),0)</f>
        <v>0</v>
      </c>
      <c r="G29" s="86" t="e">
        <f t="shared" si="18"/>
        <v>#DIV/0!</v>
      </c>
      <c r="H29" s="87" t="e">
        <f t="shared" si="18"/>
        <v>#DIV/0!</v>
      </c>
      <c r="I29" s="86" t="e">
        <f t="shared" si="18"/>
        <v>#DIV/0!</v>
      </c>
      <c r="J29" s="87" t="e">
        <f t="shared" si="18"/>
        <v>#DIV/0!</v>
      </c>
      <c r="K29" s="86" t="e">
        <f t="shared" si="18"/>
        <v>#DIV/0!</v>
      </c>
      <c r="L29" s="87" t="e">
        <f t="shared" si="18"/>
        <v>#DIV/0!</v>
      </c>
      <c r="M29" s="86" t="e">
        <f t="shared" si="18"/>
        <v>#DIV/0!</v>
      </c>
      <c r="N29" s="87" t="e">
        <f t="shared" si="18"/>
        <v>#DIV/0!</v>
      </c>
      <c r="O29" s="113"/>
      <c r="P29" s="113"/>
    </row>
    <row r="30" spans="1:16" ht="21" customHeight="1" thickBot="1">
      <c r="A30" s="45" t="s">
        <v>55</v>
      </c>
      <c r="B30" s="46"/>
      <c r="C30" s="47">
        <f>C21+C29</f>
        <v>32426100</v>
      </c>
      <c r="D30" s="48">
        <f>D21+D29</f>
        <v>10808700</v>
      </c>
      <c r="E30" s="49"/>
      <c r="F30" s="50">
        <f>F21+F29</f>
        <v>0</v>
      </c>
      <c r="G30" s="51" t="e">
        <f>G22+G29</f>
        <v>#DIV/0!</v>
      </c>
      <c r="H30" s="52" t="e">
        <f t="shared" ref="H30:N30" si="19">H22+H29</f>
        <v>#DIV/0!</v>
      </c>
      <c r="I30" s="51" t="e">
        <f>I22+I29</f>
        <v>#DIV/0!</v>
      </c>
      <c r="J30" s="52" t="e">
        <f t="shared" si="19"/>
        <v>#DIV/0!</v>
      </c>
      <c r="K30" s="51" t="e">
        <f t="shared" si="19"/>
        <v>#DIV/0!</v>
      </c>
      <c r="L30" s="52" t="e">
        <f t="shared" si="19"/>
        <v>#DIV/0!</v>
      </c>
      <c r="M30" s="51" t="e">
        <f t="shared" si="19"/>
        <v>#DIV/0!</v>
      </c>
      <c r="N30" s="52" t="e">
        <f t="shared" si="19"/>
        <v>#DIV/0!</v>
      </c>
      <c r="O30" s="178">
        <f>O22+O29</f>
        <v>0</v>
      </c>
      <c r="P30" s="184">
        <f>P22+P29</f>
        <v>0</v>
      </c>
    </row>
    <row r="31" spans="1:16" ht="21" customHeight="1" thickBot="1">
      <c r="A31" s="45" t="s">
        <v>56</v>
      </c>
      <c r="B31" s="46"/>
      <c r="C31" s="47">
        <f>C22+C30</f>
        <v>32426100</v>
      </c>
      <c r="D31" s="48">
        <f>D22+D30</f>
        <v>10808700</v>
      </c>
      <c r="E31" s="57"/>
      <c r="F31" s="58">
        <f t="shared" ref="F31:P31" si="20">F21+ROUNDDOWN(F29/12,0)</f>
        <v>0</v>
      </c>
      <c r="G31" s="178" t="e">
        <f t="shared" si="20"/>
        <v>#DIV/0!</v>
      </c>
      <c r="H31" s="59" t="e">
        <f t="shared" si="20"/>
        <v>#DIV/0!</v>
      </c>
      <c r="I31" s="58" t="e">
        <f t="shared" si="20"/>
        <v>#DIV/0!</v>
      </c>
      <c r="J31" s="59" t="e">
        <f t="shared" si="20"/>
        <v>#DIV/0!</v>
      </c>
      <c r="K31" s="58" t="e">
        <f t="shared" si="20"/>
        <v>#DIV/0!</v>
      </c>
      <c r="L31" s="59" t="e">
        <f t="shared" si="20"/>
        <v>#DIV/0!</v>
      </c>
      <c r="M31" s="58" t="e">
        <f t="shared" si="20"/>
        <v>#DIV/0!</v>
      </c>
      <c r="N31" s="59" t="e">
        <f t="shared" si="20"/>
        <v>#DIV/0!</v>
      </c>
      <c r="O31" s="58">
        <f t="shared" si="20"/>
        <v>0</v>
      </c>
      <c r="P31" s="184">
        <f t="shared" si="20"/>
        <v>0</v>
      </c>
    </row>
    <row r="33" spans="1:16" s="116" customFormat="1" ht="21" customHeight="1">
      <c r="A33" s="206" t="s">
        <v>59</v>
      </c>
      <c r="B33" s="114"/>
      <c r="C33" s="115"/>
      <c r="D33" s="115"/>
      <c r="E33" s="115"/>
      <c r="F33" s="115">
        <f>E30</f>
        <v>0</v>
      </c>
      <c r="G33" s="115">
        <f>F30</f>
        <v>0</v>
      </c>
      <c r="H33" s="115" t="e">
        <f>G30</f>
        <v>#DIV/0!</v>
      </c>
      <c r="I33" s="115" t="e">
        <f t="shared" ref="I33:O33" si="21">H30</f>
        <v>#DIV/0!</v>
      </c>
      <c r="J33" s="115" t="e">
        <f t="shared" si="21"/>
        <v>#DIV/0!</v>
      </c>
      <c r="K33" s="115" t="e">
        <f t="shared" si="21"/>
        <v>#DIV/0!</v>
      </c>
      <c r="L33" s="115" t="e">
        <f t="shared" si="21"/>
        <v>#DIV/0!</v>
      </c>
      <c r="M33" s="115" t="e">
        <f t="shared" si="21"/>
        <v>#DIV/0!</v>
      </c>
      <c r="N33" s="115" t="e">
        <f t="shared" si="21"/>
        <v>#DIV/0!</v>
      </c>
      <c r="O33" s="115" t="e">
        <f t="shared" si="21"/>
        <v>#DIV/0!</v>
      </c>
      <c r="P33" s="115">
        <f>O30</f>
        <v>0</v>
      </c>
    </row>
    <row r="34" spans="1:16" ht="21" customHeight="1">
      <c r="A34" s="207" t="s">
        <v>60</v>
      </c>
      <c r="B34" s="117"/>
      <c r="C34" s="118"/>
      <c r="D34" s="118"/>
      <c r="E34" s="118"/>
      <c r="F34" s="119">
        <f t="shared" ref="F34:P34" si="22">F30-F33</f>
        <v>0</v>
      </c>
      <c r="G34" s="119" t="e">
        <f t="shared" si="22"/>
        <v>#DIV/0!</v>
      </c>
      <c r="H34" s="119" t="e">
        <f t="shared" si="22"/>
        <v>#DIV/0!</v>
      </c>
      <c r="I34" s="119" t="e">
        <f t="shared" si="22"/>
        <v>#DIV/0!</v>
      </c>
      <c r="J34" s="119" t="e">
        <f t="shared" si="22"/>
        <v>#DIV/0!</v>
      </c>
      <c r="K34" s="119" t="e">
        <f t="shared" si="22"/>
        <v>#DIV/0!</v>
      </c>
      <c r="L34" s="119" t="e">
        <f t="shared" si="22"/>
        <v>#DIV/0!</v>
      </c>
      <c r="M34" s="119" t="e">
        <f t="shared" si="22"/>
        <v>#DIV/0!</v>
      </c>
      <c r="N34" s="119" t="e">
        <f t="shared" si="22"/>
        <v>#DIV/0!</v>
      </c>
      <c r="O34" s="119" t="e">
        <f t="shared" si="22"/>
        <v>#DIV/0!</v>
      </c>
      <c r="P34" s="119">
        <f t="shared" si="22"/>
        <v>0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G1:H1"/>
    <mergeCell ref="I1:J1"/>
    <mergeCell ref="K1:L1"/>
    <mergeCell ref="M1:N1"/>
    <mergeCell ref="A13:A1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5" orientation="landscape" cellComments="asDisplayed" r:id="rId1"/>
  <headerFooter>
    <oddHeader>&amp;C&amp;"ＭＳ Ｐゴシック,太字"&amp;16①連合新会費シミュレーション　組合員登録数の人数増減計算用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58BC-2E35-4A05-99C4-CA3384879C02}">
  <sheetPr codeName="Sheet6">
    <tabColor theme="5" tint="0.59999389629810485"/>
    <pageSetUpPr fitToPage="1"/>
  </sheetPr>
  <dimension ref="A1:Q34"/>
  <sheetViews>
    <sheetView view="pageLayout" zoomScaleNormal="100" workbookViewId="0">
      <selection activeCell="G10" sqref="G10"/>
    </sheetView>
  </sheetViews>
  <sheetFormatPr defaultRowHeight="13.5"/>
  <cols>
    <col min="1" max="1" width="15.75" style="17" bestFit="1" customWidth="1"/>
    <col min="2" max="2" width="9.75" style="17" customWidth="1"/>
    <col min="3" max="3" width="13.5" style="17" hidden="1" customWidth="1"/>
    <col min="4" max="4" width="3.625" style="17" hidden="1" customWidth="1"/>
    <col min="5" max="5" width="13.5" style="17" customWidth="1"/>
    <col min="6" max="14" width="13.5" style="17" bestFit="1" customWidth="1"/>
    <col min="15" max="15" width="14" style="17" customWidth="1"/>
    <col min="16" max="16" width="13.625" style="17" customWidth="1"/>
    <col min="17" max="16384" width="9" style="17"/>
  </cols>
  <sheetData>
    <row r="1" spans="1:17" ht="33" customHeight="1" thickBot="1">
      <c r="A1" s="10" t="s">
        <v>49</v>
      </c>
      <c r="B1" s="11">
        <v>-100</v>
      </c>
      <c r="C1" s="12" t="s">
        <v>0</v>
      </c>
      <c r="D1" s="13"/>
      <c r="E1" s="14" t="s">
        <v>1</v>
      </c>
      <c r="F1" s="15" t="s">
        <v>2</v>
      </c>
      <c r="G1" s="208" t="s">
        <v>3</v>
      </c>
      <c r="H1" s="209"/>
      <c r="I1" s="208" t="s">
        <v>4</v>
      </c>
      <c r="J1" s="209"/>
      <c r="K1" s="208" t="s">
        <v>5</v>
      </c>
      <c r="L1" s="209"/>
      <c r="M1" s="208" t="s">
        <v>6</v>
      </c>
      <c r="N1" s="209"/>
      <c r="O1" s="16" t="s">
        <v>7</v>
      </c>
      <c r="P1" s="15" t="s">
        <v>8</v>
      </c>
    </row>
    <row r="2" spans="1:17" s="142" customFormat="1" ht="33.75" customHeight="1">
      <c r="A2" s="134"/>
      <c r="B2" s="135" t="s">
        <v>9</v>
      </c>
      <c r="C2" s="136" t="s">
        <v>10</v>
      </c>
      <c r="D2" s="137" t="s">
        <v>11</v>
      </c>
      <c r="E2" s="138" t="s">
        <v>37</v>
      </c>
      <c r="F2" s="139" t="s">
        <v>38</v>
      </c>
      <c r="G2" s="140" t="s">
        <v>39</v>
      </c>
      <c r="H2" s="141" t="s">
        <v>40</v>
      </c>
      <c r="I2" s="140" t="s">
        <v>41</v>
      </c>
      <c r="J2" s="141" t="s">
        <v>42</v>
      </c>
      <c r="K2" s="140" t="s">
        <v>43</v>
      </c>
      <c r="L2" s="141" t="s">
        <v>44</v>
      </c>
      <c r="M2" s="140" t="s">
        <v>45</v>
      </c>
      <c r="N2" s="141" t="s">
        <v>46</v>
      </c>
      <c r="O2" s="138" t="s">
        <v>47</v>
      </c>
      <c r="P2" s="139" t="s">
        <v>48</v>
      </c>
    </row>
    <row r="3" spans="1:17" s="150" customFormat="1" ht="21" customHeight="1">
      <c r="A3" s="143"/>
      <c r="B3" s="144" t="s">
        <v>12</v>
      </c>
      <c r="C3" s="145">
        <v>12</v>
      </c>
      <c r="D3" s="143">
        <v>4</v>
      </c>
      <c r="E3" s="146">
        <v>12</v>
      </c>
      <c r="F3" s="147">
        <v>12</v>
      </c>
      <c r="G3" s="148">
        <v>12</v>
      </c>
      <c r="H3" s="149">
        <v>12</v>
      </c>
      <c r="I3" s="148">
        <v>12</v>
      </c>
      <c r="J3" s="149">
        <v>12</v>
      </c>
      <c r="K3" s="148">
        <v>12</v>
      </c>
      <c r="L3" s="149">
        <v>12</v>
      </c>
      <c r="M3" s="148">
        <v>12</v>
      </c>
      <c r="N3" s="149">
        <v>12</v>
      </c>
      <c r="O3" s="146">
        <v>12</v>
      </c>
      <c r="P3" s="147">
        <v>12</v>
      </c>
    </row>
    <row r="4" spans="1:17" ht="21" customHeight="1">
      <c r="A4" s="13"/>
      <c r="B4" s="151" t="s">
        <v>13</v>
      </c>
      <c r="C4" s="152">
        <v>45444</v>
      </c>
      <c r="D4" s="153">
        <v>45809</v>
      </c>
      <c r="E4" s="154"/>
      <c r="F4" s="155">
        <v>45809</v>
      </c>
      <c r="G4" s="156">
        <v>46174</v>
      </c>
      <c r="H4" s="157">
        <v>46539</v>
      </c>
      <c r="I4" s="156">
        <v>46905</v>
      </c>
      <c r="J4" s="157">
        <v>47270</v>
      </c>
      <c r="K4" s="156">
        <v>47635</v>
      </c>
      <c r="L4" s="157">
        <v>48000</v>
      </c>
      <c r="M4" s="156">
        <v>48366</v>
      </c>
      <c r="N4" s="157">
        <v>48731</v>
      </c>
      <c r="O4" s="154">
        <v>49096</v>
      </c>
      <c r="P4" s="155">
        <v>49461</v>
      </c>
    </row>
    <row r="5" spans="1:17" ht="21" customHeight="1" thickBot="1">
      <c r="A5" s="158"/>
      <c r="B5" s="159" t="s">
        <v>14</v>
      </c>
      <c r="C5" s="160" t="s">
        <v>15</v>
      </c>
      <c r="D5" s="161" t="s">
        <v>15</v>
      </c>
      <c r="E5" s="162" t="s">
        <v>16</v>
      </c>
      <c r="F5" s="163" t="s">
        <v>17</v>
      </c>
      <c r="G5" s="164" t="s">
        <v>17</v>
      </c>
      <c r="H5" s="165" t="s">
        <v>17</v>
      </c>
      <c r="I5" s="164" t="s">
        <v>17</v>
      </c>
      <c r="J5" s="165" t="s">
        <v>17</v>
      </c>
      <c r="K5" s="164" t="s">
        <v>17</v>
      </c>
      <c r="L5" s="165" t="s">
        <v>17</v>
      </c>
      <c r="M5" s="164" t="s">
        <v>17</v>
      </c>
      <c r="N5" s="165" t="s">
        <v>17</v>
      </c>
      <c r="O5" s="162" t="s">
        <v>17</v>
      </c>
      <c r="P5" s="166" t="s">
        <v>18</v>
      </c>
    </row>
    <row r="6" spans="1:17" s="27" customFormat="1" ht="21" customHeight="1">
      <c r="A6" s="18" t="s">
        <v>57</v>
      </c>
      <c r="B6" s="19" t="s">
        <v>19</v>
      </c>
      <c r="C6" s="20">
        <v>30121</v>
      </c>
      <c r="D6" s="21">
        <f>C6-1200</f>
        <v>28921</v>
      </c>
      <c r="E6" s="22"/>
      <c r="F6" s="23">
        <v>15000</v>
      </c>
      <c r="G6" s="55">
        <f>IF(F6+$B$1&gt;0,F6+$B$1,0)</f>
        <v>14900</v>
      </c>
      <c r="H6" s="25">
        <f t="shared" ref="H6:P6" si="0">IF(G6+$B$1&gt;0,G6+$B$1,0)</f>
        <v>14800</v>
      </c>
      <c r="I6" s="55">
        <f t="shared" si="0"/>
        <v>14700</v>
      </c>
      <c r="J6" s="25">
        <f t="shared" si="0"/>
        <v>14600</v>
      </c>
      <c r="K6" s="55">
        <f t="shared" si="0"/>
        <v>14500</v>
      </c>
      <c r="L6" s="25">
        <f t="shared" si="0"/>
        <v>14400</v>
      </c>
      <c r="M6" s="55">
        <f t="shared" si="0"/>
        <v>14300</v>
      </c>
      <c r="N6" s="25">
        <f t="shared" si="0"/>
        <v>14200</v>
      </c>
      <c r="O6" s="55">
        <f t="shared" si="0"/>
        <v>14100</v>
      </c>
      <c r="P6" s="26">
        <f t="shared" si="0"/>
        <v>14000</v>
      </c>
    </row>
    <row r="7" spans="1:17" ht="21" customHeight="1">
      <c r="A7" s="74"/>
      <c r="B7" s="69" t="s">
        <v>20</v>
      </c>
      <c r="C7" s="70">
        <f t="shared" ref="C7:P7" si="1">C6-C8-C11</f>
        <v>20192</v>
      </c>
      <c r="D7" s="71">
        <f t="shared" si="1"/>
        <v>18992</v>
      </c>
      <c r="E7" s="72"/>
      <c r="F7" s="92">
        <f t="shared" si="1"/>
        <v>14400</v>
      </c>
      <c r="G7" s="175">
        <f t="shared" si="1"/>
        <v>14306</v>
      </c>
      <c r="H7" s="94">
        <f t="shared" si="1"/>
        <v>14212</v>
      </c>
      <c r="I7" s="175">
        <f t="shared" si="1"/>
        <v>14118</v>
      </c>
      <c r="J7" s="94">
        <f t="shared" si="1"/>
        <v>14024</v>
      </c>
      <c r="K7" s="175">
        <f t="shared" si="1"/>
        <v>13930</v>
      </c>
      <c r="L7" s="94">
        <f t="shared" si="1"/>
        <v>13836</v>
      </c>
      <c r="M7" s="175">
        <f t="shared" si="1"/>
        <v>13742</v>
      </c>
      <c r="N7" s="94">
        <f t="shared" si="1"/>
        <v>13648</v>
      </c>
      <c r="O7" s="167">
        <f t="shared" si="1"/>
        <v>13554</v>
      </c>
      <c r="P7" s="92">
        <f t="shared" si="1"/>
        <v>13460</v>
      </c>
    </row>
    <row r="8" spans="1:17" ht="21" customHeight="1">
      <c r="A8" s="74"/>
      <c r="B8" s="69" t="s">
        <v>21</v>
      </c>
      <c r="C8" s="70">
        <f t="shared" ref="C8:P8" si="2">C9+C10</f>
        <v>8648</v>
      </c>
      <c r="D8" s="71">
        <f t="shared" si="2"/>
        <v>8648</v>
      </c>
      <c r="E8" s="72"/>
      <c r="F8" s="92">
        <f t="shared" si="2"/>
        <v>500</v>
      </c>
      <c r="G8" s="175">
        <f>G9+G10</f>
        <v>495</v>
      </c>
      <c r="H8" s="94">
        <f t="shared" si="2"/>
        <v>490</v>
      </c>
      <c r="I8" s="175">
        <f t="shared" si="2"/>
        <v>485</v>
      </c>
      <c r="J8" s="94">
        <f t="shared" si="2"/>
        <v>480</v>
      </c>
      <c r="K8" s="175">
        <f t="shared" si="2"/>
        <v>475</v>
      </c>
      <c r="L8" s="94">
        <f t="shared" si="2"/>
        <v>470</v>
      </c>
      <c r="M8" s="175">
        <f t="shared" si="2"/>
        <v>465</v>
      </c>
      <c r="N8" s="94">
        <f t="shared" si="2"/>
        <v>460</v>
      </c>
      <c r="O8" s="167">
        <f t="shared" si="2"/>
        <v>455</v>
      </c>
      <c r="P8" s="92">
        <f t="shared" si="2"/>
        <v>450</v>
      </c>
      <c r="Q8" s="17" t="s">
        <v>53</v>
      </c>
    </row>
    <row r="9" spans="1:17" s="27" customFormat="1" ht="21" customHeight="1">
      <c r="A9" s="28"/>
      <c r="B9" s="204" t="s">
        <v>50</v>
      </c>
      <c r="C9" s="29">
        <v>1742</v>
      </c>
      <c r="D9" s="30">
        <v>1742</v>
      </c>
      <c r="E9" s="31"/>
      <c r="F9" s="32">
        <v>200</v>
      </c>
      <c r="G9" s="56">
        <f>IF(F9+$Q$9&gt;0,F9+$Q$9,0)</f>
        <v>198</v>
      </c>
      <c r="H9" s="33">
        <f t="shared" ref="H9:P9" si="3">IF(G9+$Q$9&gt;0,G9+$Q$9,0)</f>
        <v>196</v>
      </c>
      <c r="I9" s="56">
        <f t="shared" si="3"/>
        <v>194</v>
      </c>
      <c r="J9" s="33">
        <f t="shared" si="3"/>
        <v>192</v>
      </c>
      <c r="K9" s="56">
        <f t="shared" si="3"/>
        <v>190</v>
      </c>
      <c r="L9" s="33">
        <f t="shared" si="3"/>
        <v>188</v>
      </c>
      <c r="M9" s="56">
        <f t="shared" si="3"/>
        <v>186</v>
      </c>
      <c r="N9" s="33">
        <f t="shared" si="3"/>
        <v>184</v>
      </c>
      <c r="O9" s="34">
        <f t="shared" si="3"/>
        <v>182</v>
      </c>
      <c r="P9" s="202">
        <f t="shared" si="3"/>
        <v>180</v>
      </c>
      <c r="Q9" s="35">
        <v>-2</v>
      </c>
    </row>
    <row r="10" spans="1:17" s="27" customFormat="1" ht="21" customHeight="1">
      <c r="A10" s="28"/>
      <c r="B10" s="205" t="s">
        <v>51</v>
      </c>
      <c r="C10" s="36">
        <v>6906</v>
      </c>
      <c r="D10" s="37">
        <v>6906</v>
      </c>
      <c r="E10" s="38"/>
      <c r="F10" s="39">
        <v>300</v>
      </c>
      <c r="G10" s="56">
        <f>IF(F10+$Q$10&gt;0,F10+$Q$10,0)</f>
        <v>297</v>
      </c>
      <c r="H10" s="33">
        <f t="shared" ref="H10:P10" si="4">IF(G10+$Q$10&gt;0,G10+$Q$10,0)</f>
        <v>294</v>
      </c>
      <c r="I10" s="56">
        <f t="shared" si="4"/>
        <v>291</v>
      </c>
      <c r="J10" s="33">
        <f t="shared" si="4"/>
        <v>288</v>
      </c>
      <c r="K10" s="56">
        <f t="shared" si="4"/>
        <v>285</v>
      </c>
      <c r="L10" s="33">
        <f t="shared" si="4"/>
        <v>282</v>
      </c>
      <c r="M10" s="56">
        <f t="shared" si="4"/>
        <v>279</v>
      </c>
      <c r="N10" s="33">
        <f t="shared" si="4"/>
        <v>276</v>
      </c>
      <c r="O10" s="34">
        <f t="shared" si="4"/>
        <v>273</v>
      </c>
      <c r="P10" s="202">
        <f t="shared" si="4"/>
        <v>270</v>
      </c>
      <c r="Q10" s="35">
        <v>-3</v>
      </c>
    </row>
    <row r="11" spans="1:17" s="27" customFormat="1" ht="21" customHeight="1" thickBot="1">
      <c r="A11" s="28"/>
      <c r="B11" s="40" t="s">
        <v>52</v>
      </c>
      <c r="C11" s="41">
        <v>1281</v>
      </c>
      <c r="D11" s="42">
        <v>1281</v>
      </c>
      <c r="E11" s="43"/>
      <c r="F11" s="44">
        <v>100</v>
      </c>
      <c r="G11" s="56">
        <f>IF(F11+$Q$11&gt;0,F11+$Q$11,0)</f>
        <v>99</v>
      </c>
      <c r="H11" s="173">
        <f t="shared" ref="H11:P11" si="5">IF(G11+$Q$11&gt;0,G11+$Q$11,0)</f>
        <v>98</v>
      </c>
      <c r="I11" s="56">
        <f t="shared" si="5"/>
        <v>97</v>
      </c>
      <c r="J11" s="173">
        <f t="shared" si="5"/>
        <v>96</v>
      </c>
      <c r="K11" s="56">
        <f t="shared" si="5"/>
        <v>95</v>
      </c>
      <c r="L11" s="173">
        <f t="shared" si="5"/>
        <v>94</v>
      </c>
      <c r="M11" s="56">
        <f t="shared" si="5"/>
        <v>93</v>
      </c>
      <c r="N11" s="173">
        <f t="shared" si="5"/>
        <v>92</v>
      </c>
      <c r="O11" s="34">
        <f t="shared" si="5"/>
        <v>91</v>
      </c>
      <c r="P11" s="171">
        <f t="shared" si="5"/>
        <v>90</v>
      </c>
      <c r="Q11" s="35">
        <v>-1</v>
      </c>
    </row>
    <row r="12" spans="1:17" ht="21" customHeight="1">
      <c r="A12" s="168" t="s">
        <v>23</v>
      </c>
      <c r="B12" s="89" t="s">
        <v>20</v>
      </c>
      <c r="C12" s="76">
        <f>ROUNDDOWN(C7*0.9,0)</f>
        <v>18172</v>
      </c>
      <c r="D12" s="77">
        <f t="shared" ref="D12:P13" si="6">ROUNDDOWN(D7*0.9,0)</f>
        <v>17092</v>
      </c>
      <c r="E12" s="78"/>
      <c r="F12" s="26">
        <f>ROUNDDOWN(F7*0.9,0)</f>
        <v>12960</v>
      </c>
      <c r="G12" s="24">
        <f>ROUNDDOWN(G7*0.9,0)</f>
        <v>12875</v>
      </c>
      <c r="H12" s="25">
        <f t="shared" si="6"/>
        <v>12790</v>
      </c>
      <c r="I12" s="24">
        <f t="shared" si="6"/>
        <v>12706</v>
      </c>
      <c r="J12" s="25">
        <f t="shared" si="6"/>
        <v>12621</v>
      </c>
      <c r="K12" s="24">
        <f t="shared" si="6"/>
        <v>12537</v>
      </c>
      <c r="L12" s="25">
        <f t="shared" si="6"/>
        <v>12452</v>
      </c>
      <c r="M12" s="24">
        <f t="shared" si="6"/>
        <v>12367</v>
      </c>
      <c r="N12" s="25">
        <f t="shared" si="6"/>
        <v>12283</v>
      </c>
      <c r="O12" s="79">
        <f t="shared" si="6"/>
        <v>12198</v>
      </c>
      <c r="P12" s="79">
        <f t="shared" si="6"/>
        <v>12114</v>
      </c>
    </row>
    <row r="13" spans="1:17" ht="21" customHeight="1">
      <c r="A13" s="210"/>
      <c r="B13" s="69" t="s">
        <v>21</v>
      </c>
      <c r="C13" s="70">
        <f t="shared" ref="C13:O13" si="7">ROUNDDOWN(C8*0.9,0)</f>
        <v>7783</v>
      </c>
      <c r="D13" s="71">
        <f t="shared" si="7"/>
        <v>7783</v>
      </c>
      <c r="E13" s="72"/>
      <c r="F13" s="92">
        <f t="shared" si="7"/>
        <v>450</v>
      </c>
      <c r="G13" s="93">
        <f t="shared" si="7"/>
        <v>445</v>
      </c>
      <c r="H13" s="94">
        <f t="shared" si="7"/>
        <v>441</v>
      </c>
      <c r="I13" s="93">
        <f t="shared" si="7"/>
        <v>436</v>
      </c>
      <c r="J13" s="94">
        <f t="shared" si="7"/>
        <v>432</v>
      </c>
      <c r="K13" s="93">
        <f t="shared" si="7"/>
        <v>427</v>
      </c>
      <c r="L13" s="94">
        <f t="shared" si="7"/>
        <v>423</v>
      </c>
      <c r="M13" s="93">
        <f t="shared" si="7"/>
        <v>418</v>
      </c>
      <c r="N13" s="94">
        <f t="shared" si="7"/>
        <v>414</v>
      </c>
      <c r="O13" s="167">
        <f t="shared" si="7"/>
        <v>409</v>
      </c>
      <c r="P13" s="167">
        <f t="shared" si="6"/>
        <v>405</v>
      </c>
    </row>
    <row r="14" spans="1:17" ht="21" customHeight="1" thickBot="1">
      <c r="A14" s="211"/>
      <c r="B14" s="169" t="s">
        <v>22</v>
      </c>
      <c r="C14" s="130">
        <f t="shared" ref="C14:P14" si="8">ROUNDDOWN(C11*0.9,0)</f>
        <v>1152</v>
      </c>
      <c r="D14" s="131">
        <f t="shared" si="8"/>
        <v>1152</v>
      </c>
      <c r="E14" s="170"/>
      <c r="F14" s="171">
        <f t="shared" si="8"/>
        <v>90</v>
      </c>
      <c r="G14" s="172">
        <f t="shared" si="8"/>
        <v>89</v>
      </c>
      <c r="H14" s="173">
        <f t="shared" si="8"/>
        <v>88</v>
      </c>
      <c r="I14" s="172">
        <f t="shared" si="8"/>
        <v>87</v>
      </c>
      <c r="J14" s="173">
        <f t="shared" si="8"/>
        <v>86</v>
      </c>
      <c r="K14" s="172">
        <f t="shared" si="8"/>
        <v>85</v>
      </c>
      <c r="L14" s="173">
        <f t="shared" si="8"/>
        <v>84</v>
      </c>
      <c r="M14" s="172">
        <f t="shared" si="8"/>
        <v>83</v>
      </c>
      <c r="N14" s="173">
        <f t="shared" si="8"/>
        <v>82</v>
      </c>
      <c r="O14" s="174">
        <f t="shared" si="8"/>
        <v>81</v>
      </c>
      <c r="P14" s="174">
        <f t="shared" si="8"/>
        <v>81</v>
      </c>
    </row>
    <row r="15" spans="1:17" s="27" customFormat="1" ht="21" customHeight="1">
      <c r="A15" s="120" t="s">
        <v>24</v>
      </c>
      <c r="B15" s="121" t="s">
        <v>20</v>
      </c>
      <c r="C15" s="76"/>
      <c r="D15" s="77"/>
      <c r="E15" s="122"/>
      <c r="F15" s="123"/>
      <c r="G15" s="1">
        <v>22.3</v>
      </c>
      <c r="H15" s="2">
        <v>22.3</v>
      </c>
      <c r="I15" s="1">
        <v>40.299999999999997</v>
      </c>
      <c r="J15" s="2">
        <v>40.299999999999997</v>
      </c>
      <c r="K15" s="1">
        <v>58.3</v>
      </c>
      <c r="L15" s="2">
        <v>58.3</v>
      </c>
      <c r="M15" s="1">
        <v>76.3</v>
      </c>
      <c r="N15" s="2">
        <v>76.3</v>
      </c>
      <c r="O15" s="3">
        <v>94.3</v>
      </c>
      <c r="P15" s="3">
        <v>94.3</v>
      </c>
    </row>
    <row r="16" spans="1:17" s="27" customFormat="1" ht="21" customHeight="1">
      <c r="A16" s="124"/>
      <c r="B16" s="125" t="s">
        <v>21</v>
      </c>
      <c r="C16" s="70"/>
      <c r="D16" s="71"/>
      <c r="E16" s="126"/>
      <c r="F16" s="127"/>
      <c r="G16" s="4">
        <v>11.1</v>
      </c>
      <c r="H16" s="5">
        <v>11.1</v>
      </c>
      <c r="I16" s="4">
        <v>22.3</v>
      </c>
      <c r="J16" s="5">
        <v>22.3</v>
      </c>
      <c r="K16" s="4">
        <v>33.4</v>
      </c>
      <c r="L16" s="5">
        <v>33.4</v>
      </c>
      <c r="M16" s="4">
        <v>44.6</v>
      </c>
      <c r="N16" s="5">
        <v>44.6</v>
      </c>
      <c r="O16" s="6">
        <v>55.7</v>
      </c>
      <c r="P16" s="6">
        <v>55.7</v>
      </c>
    </row>
    <row r="17" spans="1:16" s="27" customFormat="1" ht="21" customHeight="1" thickBot="1">
      <c r="A17" s="128"/>
      <c r="B17" s="129" t="s">
        <v>22</v>
      </c>
      <c r="C17" s="130"/>
      <c r="D17" s="131"/>
      <c r="E17" s="132"/>
      <c r="F17" s="133"/>
      <c r="G17" s="7">
        <v>8.5</v>
      </c>
      <c r="H17" s="8">
        <v>8.5</v>
      </c>
      <c r="I17" s="7">
        <v>17.100000000000001</v>
      </c>
      <c r="J17" s="8">
        <v>17.100000000000001</v>
      </c>
      <c r="K17" s="7">
        <v>25.7</v>
      </c>
      <c r="L17" s="8">
        <v>25.7</v>
      </c>
      <c r="M17" s="7">
        <v>34.299999999999997</v>
      </c>
      <c r="N17" s="8">
        <v>34.299999999999997</v>
      </c>
      <c r="O17" s="9">
        <v>42.9</v>
      </c>
      <c r="P17" s="9">
        <v>42.9</v>
      </c>
    </row>
    <row r="18" spans="1:16" ht="21" customHeight="1">
      <c r="A18" s="60" t="s">
        <v>25</v>
      </c>
      <c r="B18" s="61" t="s">
        <v>20</v>
      </c>
      <c r="C18" s="62">
        <f t="shared" ref="C18:D20" si="9">C12*C15</f>
        <v>0</v>
      </c>
      <c r="D18" s="63">
        <f t="shared" si="9"/>
        <v>0</v>
      </c>
      <c r="E18" s="64"/>
      <c r="F18" s="65"/>
      <c r="G18" s="66">
        <f t="shared" ref="G18:P18" si="10">ROUNDDOWN(G12*G15,0)</f>
        <v>287112</v>
      </c>
      <c r="H18" s="67">
        <f t="shared" si="10"/>
        <v>285217</v>
      </c>
      <c r="I18" s="66">
        <f t="shared" si="10"/>
        <v>512051</v>
      </c>
      <c r="J18" s="67">
        <f t="shared" si="10"/>
        <v>508626</v>
      </c>
      <c r="K18" s="66">
        <f t="shared" si="10"/>
        <v>730907</v>
      </c>
      <c r="L18" s="67">
        <f t="shared" si="10"/>
        <v>725951</v>
      </c>
      <c r="M18" s="66">
        <f t="shared" si="10"/>
        <v>943602</v>
      </c>
      <c r="N18" s="67">
        <f t="shared" si="10"/>
        <v>937192</v>
      </c>
      <c r="O18" s="68">
        <f t="shared" si="10"/>
        <v>1150271</v>
      </c>
      <c r="P18" s="68">
        <f t="shared" si="10"/>
        <v>1142350</v>
      </c>
    </row>
    <row r="19" spans="1:16" ht="21" customHeight="1">
      <c r="A19" s="60"/>
      <c r="B19" s="69" t="s">
        <v>21</v>
      </c>
      <c r="C19" s="70">
        <f t="shared" si="9"/>
        <v>0</v>
      </c>
      <c r="D19" s="71">
        <f t="shared" si="9"/>
        <v>0</v>
      </c>
      <c r="E19" s="72"/>
      <c r="F19" s="65"/>
      <c r="G19" s="66">
        <f t="shared" ref="G19:P19" si="11">ROUNDDOWN(G13*G16,0)</f>
        <v>4939</v>
      </c>
      <c r="H19" s="67">
        <f t="shared" si="11"/>
        <v>4895</v>
      </c>
      <c r="I19" s="66">
        <f t="shared" si="11"/>
        <v>9722</v>
      </c>
      <c r="J19" s="67">
        <f t="shared" si="11"/>
        <v>9633</v>
      </c>
      <c r="K19" s="66">
        <f t="shared" si="11"/>
        <v>14261</v>
      </c>
      <c r="L19" s="67">
        <f t="shared" si="11"/>
        <v>14128</v>
      </c>
      <c r="M19" s="66">
        <f t="shared" si="11"/>
        <v>18642</v>
      </c>
      <c r="N19" s="67">
        <f t="shared" si="11"/>
        <v>18464</v>
      </c>
      <c r="O19" s="68">
        <f t="shared" si="11"/>
        <v>22781</v>
      </c>
      <c r="P19" s="68">
        <f t="shared" si="11"/>
        <v>22558</v>
      </c>
    </row>
    <row r="20" spans="1:16" ht="21" customHeight="1" thickBot="1">
      <c r="A20" s="60"/>
      <c r="B20" s="73" t="s">
        <v>22</v>
      </c>
      <c r="C20" s="41">
        <f t="shared" si="9"/>
        <v>0</v>
      </c>
      <c r="D20" s="42">
        <f t="shared" si="9"/>
        <v>0</v>
      </c>
      <c r="E20" s="43"/>
      <c r="F20" s="65"/>
      <c r="G20" s="66">
        <f t="shared" ref="G20:P20" si="12">ROUNDDOWN(G14*G17,0)</f>
        <v>756</v>
      </c>
      <c r="H20" s="67">
        <f t="shared" si="12"/>
        <v>748</v>
      </c>
      <c r="I20" s="66">
        <f t="shared" si="12"/>
        <v>1487</v>
      </c>
      <c r="J20" s="67">
        <f t="shared" si="12"/>
        <v>1470</v>
      </c>
      <c r="K20" s="66">
        <f t="shared" si="12"/>
        <v>2184</v>
      </c>
      <c r="L20" s="67">
        <f t="shared" si="12"/>
        <v>2158</v>
      </c>
      <c r="M20" s="66">
        <f t="shared" si="12"/>
        <v>2846</v>
      </c>
      <c r="N20" s="67">
        <f t="shared" si="12"/>
        <v>2812</v>
      </c>
      <c r="O20" s="68">
        <f t="shared" si="12"/>
        <v>3474</v>
      </c>
      <c r="P20" s="68">
        <f t="shared" si="12"/>
        <v>3474</v>
      </c>
    </row>
    <row r="21" spans="1:16" ht="21" customHeight="1">
      <c r="A21" s="74"/>
      <c r="B21" s="75" t="s">
        <v>26</v>
      </c>
      <c r="C21" s="76">
        <f t="shared" ref="C21:O21" si="13">SUM(C18:C20)</f>
        <v>0</v>
      </c>
      <c r="D21" s="77">
        <f t="shared" si="13"/>
        <v>0</v>
      </c>
      <c r="E21" s="78"/>
      <c r="F21" s="26"/>
      <c r="G21" s="24">
        <f>SUM(G18:G20)</f>
        <v>292807</v>
      </c>
      <c r="H21" s="25">
        <f t="shared" si="13"/>
        <v>290860</v>
      </c>
      <c r="I21" s="24">
        <f t="shared" si="13"/>
        <v>523260</v>
      </c>
      <c r="J21" s="25">
        <f t="shared" si="13"/>
        <v>519729</v>
      </c>
      <c r="K21" s="24">
        <f t="shared" si="13"/>
        <v>747352</v>
      </c>
      <c r="L21" s="25">
        <f t="shared" si="13"/>
        <v>742237</v>
      </c>
      <c r="M21" s="24">
        <f t="shared" si="13"/>
        <v>965090</v>
      </c>
      <c r="N21" s="25">
        <f t="shared" si="13"/>
        <v>958468</v>
      </c>
      <c r="O21" s="79">
        <f t="shared" si="13"/>
        <v>1176526</v>
      </c>
      <c r="P21" s="79">
        <f>SUM(P18:P20)</f>
        <v>1168382</v>
      </c>
    </row>
    <row r="22" spans="1:16" ht="21" customHeight="1" thickBot="1">
      <c r="A22" s="80"/>
      <c r="B22" s="81" t="s">
        <v>27</v>
      </c>
      <c r="C22" s="82"/>
      <c r="D22" s="83"/>
      <c r="E22" s="84"/>
      <c r="F22" s="85"/>
      <c r="G22" s="86">
        <f>G21*12</f>
        <v>3513684</v>
      </c>
      <c r="H22" s="87">
        <f t="shared" ref="H22:O22" si="14">H21*12</f>
        <v>3490320</v>
      </c>
      <c r="I22" s="86">
        <f t="shared" si="14"/>
        <v>6279120</v>
      </c>
      <c r="J22" s="87">
        <f t="shared" si="14"/>
        <v>6236748</v>
      </c>
      <c r="K22" s="86">
        <f t="shared" si="14"/>
        <v>8968224</v>
      </c>
      <c r="L22" s="87">
        <f t="shared" si="14"/>
        <v>8906844</v>
      </c>
      <c r="M22" s="86">
        <f t="shared" si="14"/>
        <v>11581080</v>
      </c>
      <c r="N22" s="87">
        <f t="shared" si="14"/>
        <v>11501616</v>
      </c>
      <c r="O22" s="88">
        <f t="shared" si="14"/>
        <v>14118312</v>
      </c>
      <c r="P22" s="88">
        <f>P21*12</f>
        <v>14020584</v>
      </c>
    </row>
    <row r="23" spans="1:16" ht="21" customHeight="1">
      <c r="A23" s="75" t="s">
        <v>28</v>
      </c>
      <c r="B23" s="89" t="s">
        <v>29</v>
      </c>
      <c r="C23" s="76">
        <v>32426100</v>
      </c>
      <c r="D23" s="77">
        <v>10808700</v>
      </c>
      <c r="E23" s="78"/>
      <c r="F23" s="26">
        <f>E30</f>
        <v>20000000</v>
      </c>
      <c r="G23" s="24">
        <f>F29</f>
        <v>20000000</v>
      </c>
      <c r="H23" s="25">
        <f>G29</f>
        <v>15893333</v>
      </c>
      <c r="I23" s="24">
        <f>H29</f>
        <v>12629333</v>
      </c>
      <c r="J23" s="25">
        <f t="shared" ref="J23:N23" si="15">I29</f>
        <v>9407999</v>
      </c>
      <c r="K23" s="24">
        <f t="shared" si="15"/>
        <v>7007999</v>
      </c>
      <c r="L23" s="25">
        <f t="shared" si="15"/>
        <v>4639999</v>
      </c>
      <c r="M23" s="24">
        <f t="shared" si="15"/>
        <v>3071999</v>
      </c>
      <c r="N23" s="25">
        <f t="shared" si="15"/>
        <v>1525332</v>
      </c>
      <c r="O23" s="90"/>
      <c r="P23" s="90"/>
    </row>
    <row r="24" spans="1:16" ht="21" customHeight="1">
      <c r="A24" s="91" t="s">
        <v>30</v>
      </c>
      <c r="B24" s="69" t="s">
        <v>31</v>
      </c>
      <c r="C24" s="70">
        <v>1</v>
      </c>
      <c r="D24" s="71">
        <v>1</v>
      </c>
      <c r="E24" s="72"/>
      <c r="F24" s="92">
        <v>1</v>
      </c>
      <c r="G24" s="93">
        <f>F6</f>
        <v>15000</v>
      </c>
      <c r="H24" s="94">
        <f t="shared" ref="H24:N24" si="16">G25</f>
        <v>14900</v>
      </c>
      <c r="I24" s="93">
        <f t="shared" si="16"/>
        <v>14800</v>
      </c>
      <c r="J24" s="94">
        <f t="shared" si="16"/>
        <v>14700</v>
      </c>
      <c r="K24" s="93">
        <f t="shared" si="16"/>
        <v>14600</v>
      </c>
      <c r="L24" s="94">
        <f t="shared" si="16"/>
        <v>14500</v>
      </c>
      <c r="M24" s="93">
        <f t="shared" si="16"/>
        <v>14400</v>
      </c>
      <c r="N24" s="94">
        <f t="shared" si="16"/>
        <v>14300</v>
      </c>
      <c r="O24" s="95"/>
      <c r="P24" s="95"/>
    </row>
    <row r="25" spans="1:16" ht="21" customHeight="1">
      <c r="A25" s="60"/>
      <c r="B25" s="69" t="s">
        <v>32</v>
      </c>
      <c r="C25" s="96">
        <v>1</v>
      </c>
      <c r="D25" s="97">
        <v>1</v>
      </c>
      <c r="E25" s="98"/>
      <c r="F25" s="99">
        <v>1</v>
      </c>
      <c r="G25" s="100">
        <f t="shared" ref="G25:N25" si="17">G6</f>
        <v>14900</v>
      </c>
      <c r="H25" s="101">
        <f t="shared" si="17"/>
        <v>14800</v>
      </c>
      <c r="I25" s="100">
        <f t="shared" si="17"/>
        <v>14700</v>
      </c>
      <c r="J25" s="101">
        <f t="shared" si="17"/>
        <v>14600</v>
      </c>
      <c r="K25" s="100">
        <f t="shared" si="17"/>
        <v>14500</v>
      </c>
      <c r="L25" s="101">
        <f t="shared" si="17"/>
        <v>14400</v>
      </c>
      <c r="M25" s="100">
        <f t="shared" si="17"/>
        <v>14300</v>
      </c>
      <c r="N25" s="101">
        <f t="shared" si="17"/>
        <v>14200</v>
      </c>
      <c r="O25" s="102"/>
      <c r="P25" s="102"/>
    </row>
    <row r="26" spans="1:16" ht="21" customHeight="1">
      <c r="A26" s="103"/>
      <c r="B26" s="69" t="s">
        <v>33</v>
      </c>
      <c r="C26" s="104">
        <f>C25/C24</f>
        <v>1</v>
      </c>
      <c r="D26" s="105">
        <f t="shared" ref="D26:N26" si="18">D25/D24</f>
        <v>1</v>
      </c>
      <c r="E26" s="106"/>
      <c r="F26" s="107">
        <f t="shared" si="18"/>
        <v>1</v>
      </c>
      <c r="G26" s="108">
        <f t="shared" si="18"/>
        <v>0.99333333333333329</v>
      </c>
      <c r="H26" s="109">
        <f t="shared" si="18"/>
        <v>0.99328859060402686</v>
      </c>
      <c r="I26" s="108">
        <f t="shared" si="18"/>
        <v>0.9932432432432432</v>
      </c>
      <c r="J26" s="109">
        <f t="shared" si="18"/>
        <v>0.99319727891156462</v>
      </c>
      <c r="K26" s="108">
        <f t="shared" si="18"/>
        <v>0.99315068493150682</v>
      </c>
      <c r="L26" s="109">
        <f t="shared" si="18"/>
        <v>0.99310344827586206</v>
      </c>
      <c r="M26" s="108">
        <f t="shared" si="18"/>
        <v>0.99305555555555558</v>
      </c>
      <c r="N26" s="109">
        <f t="shared" si="18"/>
        <v>0.99300699300699302</v>
      </c>
      <c r="O26" s="110"/>
      <c r="P26" s="110"/>
    </row>
    <row r="27" spans="1:16" ht="21" customHeight="1">
      <c r="A27" s="91" t="s">
        <v>34</v>
      </c>
      <c r="B27" s="69" t="s">
        <v>35</v>
      </c>
      <c r="C27" s="70">
        <v>1</v>
      </c>
      <c r="D27" s="71">
        <v>1</v>
      </c>
      <c r="E27" s="72"/>
      <c r="F27" s="92">
        <v>1</v>
      </c>
      <c r="G27" s="93">
        <v>4</v>
      </c>
      <c r="H27" s="94">
        <v>4</v>
      </c>
      <c r="I27" s="93">
        <v>3</v>
      </c>
      <c r="J27" s="94">
        <v>3</v>
      </c>
      <c r="K27" s="93">
        <v>2</v>
      </c>
      <c r="L27" s="94">
        <v>2</v>
      </c>
      <c r="M27" s="93">
        <v>1</v>
      </c>
      <c r="N27" s="94">
        <v>1</v>
      </c>
      <c r="O27" s="95"/>
      <c r="P27" s="95"/>
    </row>
    <row r="28" spans="1:16" ht="21" customHeight="1">
      <c r="A28" s="103"/>
      <c r="B28" s="69" t="s">
        <v>36</v>
      </c>
      <c r="C28" s="70">
        <v>1</v>
      </c>
      <c r="D28" s="71">
        <v>1</v>
      </c>
      <c r="E28" s="72"/>
      <c r="F28" s="92">
        <v>1</v>
      </c>
      <c r="G28" s="93">
        <v>5</v>
      </c>
      <c r="H28" s="94">
        <v>5</v>
      </c>
      <c r="I28" s="93">
        <v>4</v>
      </c>
      <c r="J28" s="94">
        <v>4</v>
      </c>
      <c r="K28" s="93">
        <v>3</v>
      </c>
      <c r="L28" s="94">
        <v>3</v>
      </c>
      <c r="M28" s="93">
        <v>2</v>
      </c>
      <c r="N28" s="94">
        <v>2</v>
      </c>
      <c r="O28" s="95"/>
      <c r="P28" s="95"/>
    </row>
    <row r="29" spans="1:16" ht="21" customHeight="1" thickBot="1">
      <c r="A29" s="111" t="s">
        <v>58</v>
      </c>
      <c r="B29" s="112"/>
      <c r="C29" s="82">
        <f t="shared" ref="C29:D29" si="19">ROUNDDOWN(C23*C26*(C27/C28),0)</f>
        <v>32426100</v>
      </c>
      <c r="D29" s="83">
        <f t="shared" si="19"/>
        <v>10808700</v>
      </c>
      <c r="E29" s="84"/>
      <c r="F29" s="85">
        <f t="shared" ref="F29:N29" si="20">ROUNDDOWN(F23*F26*(F27/F28),0)</f>
        <v>20000000</v>
      </c>
      <c r="G29" s="86">
        <f t="shared" si="20"/>
        <v>15893333</v>
      </c>
      <c r="H29" s="87">
        <f t="shared" si="20"/>
        <v>12629333</v>
      </c>
      <c r="I29" s="86">
        <f t="shared" si="20"/>
        <v>9407999</v>
      </c>
      <c r="J29" s="87">
        <f t="shared" si="20"/>
        <v>7007999</v>
      </c>
      <c r="K29" s="86">
        <f t="shared" si="20"/>
        <v>4639999</v>
      </c>
      <c r="L29" s="87">
        <f t="shared" si="20"/>
        <v>3071999</v>
      </c>
      <c r="M29" s="86">
        <f t="shared" si="20"/>
        <v>1525332</v>
      </c>
      <c r="N29" s="87">
        <f t="shared" si="20"/>
        <v>757332</v>
      </c>
      <c r="O29" s="113"/>
      <c r="P29" s="113"/>
    </row>
    <row r="30" spans="1:16" ht="21" customHeight="1" thickBot="1">
      <c r="A30" s="45" t="s">
        <v>55</v>
      </c>
      <c r="B30" s="46"/>
      <c r="C30" s="47">
        <f>C21+C29</f>
        <v>32426100</v>
      </c>
      <c r="D30" s="48">
        <f>D21+D29</f>
        <v>10808700</v>
      </c>
      <c r="E30" s="49">
        <v>20000000</v>
      </c>
      <c r="F30" s="50">
        <f>F21+F29</f>
        <v>20000000</v>
      </c>
      <c r="G30" s="51">
        <f>G22+G29</f>
        <v>19407017</v>
      </c>
      <c r="H30" s="52">
        <f t="shared" ref="H30:N30" si="21">H22+H29</f>
        <v>16119653</v>
      </c>
      <c r="I30" s="51">
        <f>I22+I29</f>
        <v>15687119</v>
      </c>
      <c r="J30" s="52">
        <f t="shared" si="21"/>
        <v>13244747</v>
      </c>
      <c r="K30" s="51">
        <f t="shared" si="21"/>
        <v>13608223</v>
      </c>
      <c r="L30" s="52">
        <f t="shared" si="21"/>
        <v>11978843</v>
      </c>
      <c r="M30" s="51">
        <f t="shared" si="21"/>
        <v>13106412</v>
      </c>
      <c r="N30" s="52">
        <f t="shared" si="21"/>
        <v>12258948</v>
      </c>
      <c r="O30" s="178">
        <f>O22+O29</f>
        <v>14118312</v>
      </c>
      <c r="P30" s="184">
        <f>P22+P29</f>
        <v>14020584</v>
      </c>
    </row>
    <row r="31" spans="1:16" ht="21" customHeight="1" thickBot="1">
      <c r="A31" s="45" t="s">
        <v>56</v>
      </c>
      <c r="B31" s="46"/>
      <c r="C31" s="47">
        <f>C22+C30</f>
        <v>32426100</v>
      </c>
      <c r="D31" s="48">
        <f>D22+D30</f>
        <v>10808700</v>
      </c>
      <c r="E31" s="57"/>
      <c r="F31" s="58">
        <f t="shared" ref="F31:P31" si="22">F21+ROUNDDOWN(F29/12,0)</f>
        <v>1666666</v>
      </c>
      <c r="G31" s="178">
        <f t="shared" si="22"/>
        <v>1617251</v>
      </c>
      <c r="H31" s="59">
        <f t="shared" si="22"/>
        <v>1343304</v>
      </c>
      <c r="I31" s="58">
        <f t="shared" si="22"/>
        <v>1307259</v>
      </c>
      <c r="J31" s="59">
        <f t="shared" si="22"/>
        <v>1103728</v>
      </c>
      <c r="K31" s="58">
        <f t="shared" si="22"/>
        <v>1134018</v>
      </c>
      <c r="L31" s="59">
        <f t="shared" si="22"/>
        <v>998236</v>
      </c>
      <c r="M31" s="58">
        <f t="shared" si="22"/>
        <v>1092201</v>
      </c>
      <c r="N31" s="59">
        <f t="shared" si="22"/>
        <v>1021579</v>
      </c>
      <c r="O31" s="58">
        <f t="shared" si="22"/>
        <v>1176526</v>
      </c>
      <c r="P31" s="184">
        <f t="shared" si="22"/>
        <v>1168382</v>
      </c>
    </row>
    <row r="33" spans="1:16" s="116" customFormat="1" ht="21" customHeight="1">
      <c r="A33" s="206" t="s">
        <v>59</v>
      </c>
      <c r="B33" s="114"/>
      <c r="C33" s="115"/>
      <c r="D33" s="115"/>
      <c r="E33" s="115"/>
      <c r="F33" s="115">
        <f>E30</f>
        <v>20000000</v>
      </c>
      <c r="G33" s="115">
        <f>F30</f>
        <v>20000000</v>
      </c>
      <c r="H33" s="115">
        <f>G30</f>
        <v>19407017</v>
      </c>
      <c r="I33" s="115">
        <f t="shared" ref="I33:O33" si="23">H30</f>
        <v>16119653</v>
      </c>
      <c r="J33" s="115">
        <f t="shared" si="23"/>
        <v>15687119</v>
      </c>
      <c r="K33" s="115">
        <f t="shared" si="23"/>
        <v>13244747</v>
      </c>
      <c r="L33" s="115">
        <f t="shared" si="23"/>
        <v>13608223</v>
      </c>
      <c r="M33" s="115">
        <f t="shared" si="23"/>
        <v>11978843</v>
      </c>
      <c r="N33" s="115">
        <f t="shared" si="23"/>
        <v>13106412</v>
      </c>
      <c r="O33" s="115">
        <f t="shared" si="23"/>
        <v>12258948</v>
      </c>
      <c r="P33" s="115">
        <f>O30</f>
        <v>14118312</v>
      </c>
    </row>
    <row r="34" spans="1:16" ht="21" customHeight="1">
      <c r="A34" s="207" t="s">
        <v>60</v>
      </c>
      <c r="B34" s="117"/>
      <c r="C34" s="118"/>
      <c r="D34" s="118"/>
      <c r="E34" s="118"/>
      <c r="F34" s="119">
        <f t="shared" ref="F34:P34" si="24">F30-F33</f>
        <v>0</v>
      </c>
      <c r="G34" s="119">
        <f t="shared" si="24"/>
        <v>-592983</v>
      </c>
      <c r="H34" s="119">
        <f t="shared" si="24"/>
        <v>-3287364</v>
      </c>
      <c r="I34" s="119">
        <f t="shared" si="24"/>
        <v>-432534</v>
      </c>
      <c r="J34" s="119">
        <f t="shared" si="24"/>
        <v>-2442372</v>
      </c>
      <c r="K34" s="119">
        <f t="shared" si="24"/>
        <v>363476</v>
      </c>
      <c r="L34" s="119">
        <f t="shared" si="24"/>
        <v>-1629380</v>
      </c>
      <c r="M34" s="119">
        <f t="shared" si="24"/>
        <v>1127569</v>
      </c>
      <c r="N34" s="119">
        <f t="shared" si="24"/>
        <v>-847464</v>
      </c>
      <c r="O34" s="119">
        <f t="shared" si="24"/>
        <v>1859364</v>
      </c>
      <c r="P34" s="119">
        <f t="shared" si="24"/>
        <v>-97728</v>
      </c>
    </row>
  </sheetData>
  <sheetProtection formatCells="0" formatColumns="0" formatRows="0" insertColumns="0" insertRows="0" insertHyperlinks="0" deleteColumns="0" deleteRows="0" sort="0" autoFilter="0" pivotTables="0"/>
  <mergeCells count="5">
    <mergeCell ref="G1:H1"/>
    <mergeCell ref="I1:J1"/>
    <mergeCell ref="K1:L1"/>
    <mergeCell ref="M1:N1"/>
    <mergeCell ref="A13:A1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5" orientation="landscape" cellComments="asDisplayed" r:id="rId1"/>
  <headerFooter>
    <oddHeader>&amp;C&amp;"ＭＳ Ｐゴシック,太字"&amp;16記入例①連合新会費シミュレーション　組合員登録数の人数増減計算用</oddHead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DBEDE-EB7B-4A74-A0D2-E20CED578BA7}">
  <sheetPr>
    <tabColor theme="9" tint="0.59999389629810485"/>
    <pageSetUpPr fitToPage="1"/>
  </sheetPr>
  <dimension ref="A1:Q39"/>
  <sheetViews>
    <sheetView view="pageLayout" zoomScaleNormal="100" workbookViewId="0">
      <selection activeCell="A39" sqref="A39"/>
    </sheetView>
  </sheetViews>
  <sheetFormatPr defaultRowHeight="13.5"/>
  <cols>
    <col min="1" max="1" width="15.75" style="17" bestFit="1" customWidth="1"/>
    <col min="2" max="2" width="9.75" style="17" customWidth="1"/>
    <col min="3" max="3" width="13.5" style="17" hidden="1" customWidth="1"/>
    <col min="4" max="4" width="3.625" style="17" hidden="1" customWidth="1"/>
    <col min="5" max="5" width="13.5" style="17" customWidth="1"/>
    <col min="6" max="14" width="13.5" style="17" bestFit="1" customWidth="1"/>
    <col min="15" max="15" width="14" style="17" customWidth="1"/>
    <col min="16" max="16" width="13.625" style="17" customWidth="1"/>
    <col min="17" max="16384" width="9" style="17"/>
  </cols>
  <sheetData>
    <row r="1" spans="1:17" ht="33" customHeight="1" thickBot="1">
      <c r="A1" s="10" t="s">
        <v>54</v>
      </c>
      <c r="B1" s="53"/>
      <c r="C1" s="12" t="s">
        <v>0</v>
      </c>
      <c r="D1" s="13"/>
      <c r="E1" s="14" t="s">
        <v>1</v>
      </c>
      <c r="F1" s="15" t="s">
        <v>2</v>
      </c>
      <c r="G1" s="208" t="s">
        <v>3</v>
      </c>
      <c r="H1" s="209"/>
      <c r="I1" s="208" t="s">
        <v>4</v>
      </c>
      <c r="J1" s="209"/>
      <c r="K1" s="208" t="s">
        <v>5</v>
      </c>
      <c r="L1" s="209"/>
      <c r="M1" s="208" t="s">
        <v>6</v>
      </c>
      <c r="N1" s="209"/>
      <c r="O1" s="16" t="s">
        <v>7</v>
      </c>
      <c r="P1" s="15" t="s">
        <v>8</v>
      </c>
    </row>
    <row r="2" spans="1:17" s="142" customFormat="1" ht="33.75" customHeight="1">
      <c r="A2" s="134"/>
      <c r="B2" s="135" t="s">
        <v>9</v>
      </c>
      <c r="C2" s="136" t="s">
        <v>10</v>
      </c>
      <c r="D2" s="137" t="s">
        <v>11</v>
      </c>
      <c r="E2" s="138" t="s">
        <v>37</v>
      </c>
      <c r="F2" s="139" t="s">
        <v>38</v>
      </c>
      <c r="G2" s="140" t="s">
        <v>39</v>
      </c>
      <c r="H2" s="141" t="s">
        <v>40</v>
      </c>
      <c r="I2" s="140" t="s">
        <v>41</v>
      </c>
      <c r="J2" s="141" t="s">
        <v>42</v>
      </c>
      <c r="K2" s="140" t="s">
        <v>43</v>
      </c>
      <c r="L2" s="141" t="s">
        <v>44</v>
      </c>
      <c r="M2" s="140" t="s">
        <v>45</v>
      </c>
      <c r="N2" s="141" t="s">
        <v>46</v>
      </c>
      <c r="O2" s="138" t="s">
        <v>47</v>
      </c>
      <c r="P2" s="139" t="s">
        <v>48</v>
      </c>
    </row>
    <row r="3" spans="1:17" s="150" customFormat="1" ht="21" customHeight="1">
      <c r="A3" s="143"/>
      <c r="B3" s="144" t="s">
        <v>12</v>
      </c>
      <c r="C3" s="145">
        <v>12</v>
      </c>
      <c r="D3" s="143">
        <v>4</v>
      </c>
      <c r="E3" s="146">
        <v>12</v>
      </c>
      <c r="F3" s="147">
        <v>12</v>
      </c>
      <c r="G3" s="148">
        <v>12</v>
      </c>
      <c r="H3" s="149">
        <v>12</v>
      </c>
      <c r="I3" s="148">
        <v>12</v>
      </c>
      <c r="J3" s="149">
        <v>12</v>
      </c>
      <c r="K3" s="148">
        <v>12</v>
      </c>
      <c r="L3" s="149">
        <v>12</v>
      </c>
      <c r="M3" s="148">
        <v>12</v>
      </c>
      <c r="N3" s="149">
        <v>12</v>
      </c>
      <c r="O3" s="146">
        <v>12</v>
      </c>
      <c r="P3" s="147">
        <v>12</v>
      </c>
    </row>
    <row r="4" spans="1:17" ht="21" customHeight="1">
      <c r="A4" s="13"/>
      <c r="B4" s="151" t="s">
        <v>13</v>
      </c>
      <c r="C4" s="152">
        <v>45444</v>
      </c>
      <c r="D4" s="153">
        <v>45809</v>
      </c>
      <c r="E4" s="154"/>
      <c r="F4" s="155">
        <v>45809</v>
      </c>
      <c r="G4" s="156">
        <v>46174</v>
      </c>
      <c r="H4" s="157">
        <v>46539</v>
      </c>
      <c r="I4" s="156">
        <v>46905</v>
      </c>
      <c r="J4" s="157">
        <v>47270</v>
      </c>
      <c r="K4" s="156">
        <v>47635</v>
      </c>
      <c r="L4" s="157">
        <v>48000</v>
      </c>
      <c r="M4" s="156">
        <v>48366</v>
      </c>
      <c r="N4" s="157">
        <v>48731</v>
      </c>
      <c r="O4" s="154">
        <v>49096</v>
      </c>
      <c r="P4" s="155">
        <v>49461</v>
      </c>
    </row>
    <row r="5" spans="1:17" ht="21" customHeight="1" thickBot="1">
      <c r="A5" s="158"/>
      <c r="B5" s="159" t="s">
        <v>14</v>
      </c>
      <c r="C5" s="160" t="s">
        <v>15</v>
      </c>
      <c r="D5" s="161" t="s">
        <v>15</v>
      </c>
      <c r="E5" s="162" t="s">
        <v>16</v>
      </c>
      <c r="F5" s="163" t="s">
        <v>17</v>
      </c>
      <c r="G5" s="164" t="s">
        <v>17</v>
      </c>
      <c r="H5" s="165" t="s">
        <v>17</v>
      </c>
      <c r="I5" s="164" t="s">
        <v>17</v>
      </c>
      <c r="J5" s="165" t="s">
        <v>17</v>
      </c>
      <c r="K5" s="164" t="s">
        <v>17</v>
      </c>
      <c r="L5" s="165" t="s">
        <v>17</v>
      </c>
      <c r="M5" s="164" t="s">
        <v>17</v>
      </c>
      <c r="N5" s="165" t="s">
        <v>17</v>
      </c>
      <c r="O5" s="162" t="s">
        <v>17</v>
      </c>
      <c r="P5" s="166" t="s">
        <v>18</v>
      </c>
    </row>
    <row r="6" spans="1:17" s="27" customFormat="1" ht="21" customHeight="1">
      <c r="A6" s="18" t="s">
        <v>57</v>
      </c>
      <c r="B6" s="19" t="s">
        <v>19</v>
      </c>
      <c r="C6" s="20">
        <v>30121</v>
      </c>
      <c r="D6" s="21">
        <f>C6-1200</f>
        <v>28921</v>
      </c>
      <c r="E6" s="22"/>
      <c r="F6" s="23"/>
      <c r="G6" s="55">
        <f>IF(F6+ROUNDDOWN(F6*$B$1,0)&gt;0,F6+ROUNDDOWN(F6*$B$1,0),0)</f>
        <v>0</v>
      </c>
      <c r="H6" s="25">
        <f t="shared" ref="H6:P6" si="0">IF(G6+ROUNDDOWN(G6*$B$1,0)&gt;0,G6+ROUNDDOWN(G6*$B$1,0),0)</f>
        <v>0</v>
      </c>
      <c r="I6" s="55">
        <f t="shared" si="0"/>
        <v>0</v>
      </c>
      <c r="J6" s="25">
        <f t="shared" si="0"/>
        <v>0</v>
      </c>
      <c r="K6" s="55">
        <f t="shared" si="0"/>
        <v>0</v>
      </c>
      <c r="L6" s="25">
        <f t="shared" si="0"/>
        <v>0</v>
      </c>
      <c r="M6" s="55">
        <f t="shared" si="0"/>
        <v>0</v>
      </c>
      <c r="N6" s="25">
        <f t="shared" si="0"/>
        <v>0</v>
      </c>
      <c r="O6" s="55">
        <f t="shared" si="0"/>
        <v>0</v>
      </c>
      <c r="P6" s="26">
        <f t="shared" si="0"/>
        <v>0</v>
      </c>
    </row>
    <row r="7" spans="1:17" ht="21" customHeight="1">
      <c r="A7" s="74"/>
      <c r="B7" s="69" t="s">
        <v>20</v>
      </c>
      <c r="C7" s="70">
        <f t="shared" ref="C7:P7" si="1">C6-C8-C11</f>
        <v>20192</v>
      </c>
      <c r="D7" s="71">
        <f t="shared" si="1"/>
        <v>18992</v>
      </c>
      <c r="E7" s="72"/>
      <c r="F7" s="92">
        <f t="shared" si="1"/>
        <v>0</v>
      </c>
      <c r="G7" s="175">
        <f t="shared" si="1"/>
        <v>0</v>
      </c>
      <c r="H7" s="94">
        <f t="shared" si="1"/>
        <v>0</v>
      </c>
      <c r="I7" s="175">
        <f t="shared" si="1"/>
        <v>0</v>
      </c>
      <c r="J7" s="94">
        <f t="shared" si="1"/>
        <v>0</v>
      </c>
      <c r="K7" s="175">
        <f t="shared" si="1"/>
        <v>0</v>
      </c>
      <c r="L7" s="94">
        <f t="shared" si="1"/>
        <v>0</v>
      </c>
      <c r="M7" s="175">
        <f t="shared" si="1"/>
        <v>0</v>
      </c>
      <c r="N7" s="94">
        <f t="shared" si="1"/>
        <v>0</v>
      </c>
      <c r="O7" s="176">
        <f t="shared" si="1"/>
        <v>0</v>
      </c>
      <c r="P7" s="92">
        <f t="shared" si="1"/>
        <v>0</v>
      </c>
    </row>
    <row r="8" spans="1:17" ht="21" customHeight="1">
      <c r="A8" s="74"/>
      <c r="B8" s="69" t="s">
        <v>21</v>
      </c>
      <c r="C8" s="70">
        <f t="shared" ref="C8:P8" si="2">C9+C10</f>
        <v>8648</v>
      </c>
      <c r="D8" s="71">
        <f t="shared" si="2"/>
        <v>8648</v>
      </c>
      <c r="E8" s="72"/>
      <c r="F8" s="92">
        <f t="shared" si="2"/>
        <v>0</v>
      </c>
      <c r="G8" s="175">
        <f>G9+G10</f>
        <v>0</v>
      </c>
      <c r="H8" s="94">
        <f t="shared" si="2"/>
        <v>0</v>
      </c>
      <c r="I8" s="175">
        <f t="shared" si="2"/>
        <v>0</v>
      </c>
      <c r="J8" s="94">
        <f t="shared" si="2"/>
        <v>0</v>
      </c>
      <c r="K8" s="175">
        <f t="shared" si="2"/>
        <v>0</v>
      </c>
      <c r="L8" s="94">
        <f t="shared" si="2"/>
        <v>0</v>
      </c>
      <c r="M8" s="175">
        <f t="shared" si="2"/>
        <v>0</v>
      </c>
      <c r="N8" s="94">
        <f t="shared" si="2"/>
        <v>0</v>
      </c>
      <c r="O8" s="176">
        <f t="shared" si="2"/>
        <v>0</v>
      </c>
      <c r="P8" s="92">
        <f t="shared" si="2"/>
        <v>0</v>
      </c>
      <c r="Q8" s="17" t="s">
        <v>53</v>
      </c>
    </row>
    <row r="9" spans="1:17" s="27" customFormat="1" ht="21" customHeight="1">
      <c r="A9" s="28"/>
      <c r="B9" s="204" t="s">
        <v>50</v>
      </c>
      <c r="C9" s="29">
        <v>1742</v>
      </c>
      <c r="D9" s="30">
        <v>1742</v>
      </c>
      <c r="E9" s="31"/>
      <c r="F9" s="32"/>
      <c r="G9" s="56">
        <f>IF(F9+ROUNDDOWN(F9*$Q$9,0)&gt;0,F9+ROUNDDOWN(F9*$Q$9,0),0)</f>
        <v>0</v>
      </c>
      <c r="H9" s="33">
        <f t="shared" ref="H9:P9" si="3">IF(G9+ROUNDDOWN(G9*$Q$9,0)&gt;0,G9+ROUNDDOWN(G9*$Q$9,0),0)</f>
        <v>0</v>
      </c>
      <c r="I9" s="56">
        <f t="shared" si="3"/>
        <v>0</v>
      </c>
      <c r="J9" s="33">
        <f t="shared" si="3"/>
        <v>0</v>
      </c>
      <c r="K9" s="56">
        <f t="shared" si="3"/>
        <v>0</v>
      </c>
      <c r="L9" s="33">
        <f t="shared" si="3"/>
        <v>0</v>
      </c>
      <c r="M9" s="56">
        <f t="shared" si="3"/>
        <v>0</v>
      </c>
      <c r="N9" s="33">
        <f t="shared" si="3"/>
        <v>0</v>
      </c>
      <c r="O9" s="56">
        <f t="shared" si="3"/>
        <v>0</v>
      </c>
      <c r="P9" s="202">
        <f t="shared" si="3"/>
        <v>0</v>
      </c>
      <c r="Q9" s="54"/>
    </row>
    <row r="10" spans="1:17" s="27" customFormat="1" ht="21" customHeight="1">
      <c r="A10" s="28"/>
      <c r="B10" s="205" t="s">
        <v>51</v>
      </c>
      <c r="C10" s="36">
        <v>6906</v>
      </c>
      <c r="D10" s="37">
        <v>6906</v>
      </c>
      <c r="E10" s="38"/>
      <c r="F10" s="39"/>
      <c r="G10" s="56">
        <f>IF(F10+ROUNDDOWN(F10*$Q$10,0)&gt;0,F10+ROUNDDOWN(F10*$Q$10,0),0)</f>
        <v>0</v>
      </c>
      <c r="H10" s="33">
        <f t="shared" ref="H10:P10" si="4">IF(G10+ROUNDDOWN(G10*$Q$10,0)&gt;0,G10+ROUNDDOWN(G10*$Q$10,0),0)</f>
        <v>0</v>
      </c>
      <c r="I10" s="56">
        <f t="shared" si="4"/>
        <v>0</v>
      </c>
      <c r="J10" s="33">
        <f t="shared" si="4"/>
        <v>0</v>
      </c>
      <c r="K10" s="56">
        <f t="shared" si="4"/>
        <v>0</v>
      </c>
      <c r="L10" s="33">
        <f t="shared" si="4"/>
        <v>0</v>
      </c>
      <c r="M10" s="56">
        <f t="shared" si="4"/>
        <v>0</v>
      </c>
      <c r="N10" s="33">
        <f t="shared" si="4"/>
        <v>0</v>
      </c>
      <c r="O10" s="56">
        <f t="shared" si="4"/>
        <v>0</v>
      </c>
      <c r="P10" s="202">
        <f t="shared" si="4"/>
        <v>0</v>
      </c>
      <c r="Q10" s="54"/>
    </row>
    <row r="11" spans="1:17" s="27" customFormat="1" ht="21" customHeight="1" thickBot="1">
      <c r="A11" s="28"/>
      <c r="B11" s="40" t="s">
        <v>52</v>
      </c>
      <c r="C11" s="41">
        <v>1281</v>
      </c>
      <c r="D11" s="42">
        <v>1281</v>
      </c>
      <c r="E11" s="43"/>
      <c r="F11" s="44"/>
      <c r="G11" s="56">
        <f>IF(F11+ROUNDDOWN(F11*$Q$11,0)&gt;0,F11+ROUNDDOWN(F11*$Q$11,0),0)</f>
        <v>0</v>
      </c>
      <c r="H11" s="173">
        <f t="shared" ref="H11:P11" si="5">IF(G11+ROUNDDOWN(G11*$Q$11,0)&gt;0,G11+ROUNDDOWN(G11*$Q$11,0),0)</f>
        <v>0</v>
      </c>
      <c r="I11" s="56">
        <f t="shared" si="5"/>
        <v>0</v>
      </c>
      <c r="J11" s="173">
        <f t="shared" si="5"/>
        <v>0</v>
      </c>
      <c r="K11" s="56">
        <f t="shared" si="5"/>
        <v>0</v>
      </c>
      <c r="L11" s="173">
        <f t="shared" si="5"/>
        <v>0</v>
      </c>
      <c r="M11" s="56">
        <f t="shared" si="5"/>
        <v>0</v>
      </c>
      <c r="N11" s="173">
        <f t="shared" si="5"/>
        <v>0</v>
      </c>
      <c r="O11" s="56">
        <f t="shared" si="5"/>
        <v>0</v>
      </c>
      <c r="P11" s="171">
        <f t="shared" si="5"/>
        <v>0</v>
      </c>
      <c r="Q11" s="54"/>
    </row>
    <row r="12" spans="1:17" ht="21" customHeight="1">
      <c r="A12" s="168" t="s">
        <v>23</v>
      </c>
      <c r="B12" s="89" t="s">
        <v>20</v>
      </c>
      <c r="C12" s="76">
        <f>ROUNDDOWN(C7*0.9,0)</f>
        <v>18172</v>
      </c>
      <c r="D12" s="77">
        <f t="shared" ref="D12:P13" si="6">ROUNDDOWN(D7*0.9,0)</f>
        <v>17092</v>
      </c>
      <c r="E12" s="78"/>
      <c r="F12" s="26">
        <f>ROUNDDOWN(F7*0.9,0)</f>
        <v>0</v>
      </c>
      <c r="G12" s="24">
        <f>ROUNDDOWN(G7*0.9,0)</f>
        <v>0</v>
      </c>
      <c r="H12" s="25">
        <f>ROUNDDOWN(H7*0.9,0)</f>
        <v>0</v>
      </c>
      <c r="I12" s="24">
        <f t="shared" si="6"/>
        <v>0</v>
      </c>
      <c r="J12" s="25">
        <f>ROUNDDOWN(J7*0.9,0)</f>
        <v>0</v>
      </c>
      <c r="K12" s="24">
        <f t="shared" si="6"/>
        <v>0</v>
      </c>
      <c r="L12" s="25">
        <f t="shared" si="6"/>
        <v>0</v>
      </c>
      <c r="M12" s="24">
        <f t="shared" si="6"/>
        <v>0</v>
      </c>
      <c r="N12" s="25">
        <f t="shared" si="6"/>
        <v>0</v>
      </c>
      <c r="O12" s="22">
        <f t="shared" si="6"/>
        <v>0</v>
      </c>
      <c r="P12" s="26">
        <f t="shared" si="6"/>
        <v>0</v>
      </c>
    </row>
    <row r="13" spans="1:17" ht="21" customHeight="1">
      <c r="A13" s="210"/>
      <c r="B13" s="69" t="s">
        <v>21</v>
      </c>
      <c r="C13" s="70">
        <f t="shared" ref="C13:O13" si="7">ROUNDDOWN(C8*0.9,0)</f>
        <v>7783</v>
      </c>
      <c r="D13" s="71">
        <f t="shared" si="7"/>
        <v>7783</v>
      </c>
      <c r="E13" s="72"/>
      <c r="F13" s="92">
        <f t="shared" si="7"/>
        <v>0</v>
      </c>
      <c r="G13" s="93">
        <f t="shared" si="7"/>
        <v>0</v>
      </c>
      <c r="H13" s="94">
        <f t="shared" si="7"/>
        <v>0</v>
      </c>
      <c r="I13" s="93">
        <f t="shared" si="7"/>
        <v>0</v>
      </c>
      <c r="J13" s="94">
        <f t="shared" si="7"/>
        <v>0</v>
      </c>
      <c r="K13" s="93">
        <f t="shared" si="7"/>
        <v>0</v>
      </c>
      <c r="L13" s="94">
        <f t="shared" si="7"/>
        <v>0</v>
      </c>
      <c r="M13" s="93">
        <f t="shared" si="7"/>
        <v>0</v>
      </c>
      <c r="N13" s="94">
        <f t="shared" si="7"/>
        <v>0</v>
      </c>
      <c r="O13" s="176">
        <f t="shared" si="7"/>
        <v>0</v>
      </c>
      <c r="P13" s="92">
        <f t="shared" si="6"/>
        <v>0</v>
      </c>
    </row>
    <row r="14" spans="1:17" ht="21" customHeight="1" thickBot="1">
      <c r="A14" s="211"/>
      <c r="B14" s="169" t="s">
        <v>22</v>
      </c>
      <c r="C14" s="130">
        <f t="shared" ref="C14:P14" si="8">ROUNDDOWN(C11*0.9,0)</f>
        <v>1152</v>
      </c>
      <c r="D14" s="131">
        <f t="shared" si="8"/>
        <v>1152</v>
      </c>
      <c r="E14" s="170"/>
      <c r="F14" s="171">
        <f t="shared" si="8"/>
        <v>0</v>
      </c>
      <c r="G14" s="172">
        <f t="shared" si="8"/>
        <v>0</v>
      </c>
      <c r="H14" s="173">
        <f t="shared" si="8"/>
        <v>0</v>
      </c>
      <c r="I14" s="172">
        <f t="shared" si="8"/>
        <v>0</v>
      </c>
      <c r="J14" s="173">
        <f t="shared" si="8"/>
        <v>0</v>
      </c>
      <c r="K14" s="172">
        <f t="shared" si="8"/>
        <v>0</v>
      </c>
      <c r="L14" s="173">
        <f t="shared" si="8"/>
        <v>0</v>
      </c>
      <c r="M14" s="172">
        <f t="shared" si="8"/>
        <v>0</v>
      </c>
      <c r="N14" s="173">
        <f t="shared" si="8"/>
        <v>0</v>
      </c>
      <c r="O14" s="186">
        <f t="shared" si="8"/>
        <v>0</v>
      </c>
      <c r="P14" s="171">
        <f t="shared" si="8"/>
        <v>0</v>
      </c>
    </row>
    <row r="15" spans="1:17" s="27" customFormat="1" ht="21" customHeight="1">
      <c r="A15" s="120" t="s">
        <v>24</v>
      </c>
      <c r="B15" s="121" t="s">
        <v>20</v>
      </c>
      <c r="C15" s="76"/>
      <c r="D15" s="77"/>
      <c r="E15" s="122"/>
      <c r="F15" s="123"/>
      <c r="G15" s="1">
        <v>22.3</v>
      </c>
      <c r="H15" s="2">
        <v>22.3</v>
      </c>
      <c r="I15" s="1">
        <v>40.299999999999997</v>
      </c>
      <c r="J15" s="2">
        <v>40.299999999999997</v>
      </c>
      <c r="K15" s="1">
        <v>58.3</v>
      </c>
      <c r="L15" s="2">
        <v>58.3</v>
      </c>
      <c r="M15" s="1">
        <v>76.3</v>
      </c>
      <c r="N15" s="2">
        <v>76.3</v>
      </c>
      <c r="O15" s="187">
        <v>94.3</v>
      </c>
      <c r="P15" s="197">
        <v>94.3</v>
      </c>
    </row>
    <row r="16" spans="1:17" s="27" customFormat="1" ht="21" customHeight="1">
      <c r="A16" s="124"/>
      <c r="B16" s="125" t="s">
        <v>21</v>
      </c>
      <c r="C16" s="70"/>
      <c r="D16" s="71"/>
      <c r="E16" s="126"/>
      <c r="F16" s="127"/>
      <c r="G16" s="4">
        <v>11.1</v>
      </c>
      <c r="H16" s="5">
        <v>11.1</v>
      </c>
      <c r="I16" s="4">
        <v>22.3</v>
      </c>
      <c r="J16" s="5">
        <v>22.3</v>
      </c>
      <c r="K16" s="4">
        <v>33.4</v>
      </c>
      <c r="L16" s="5">
        <v>33.4</v>
      </c>
      <c r="M16" s="4">
        <v>44.6</v>
      </c>
      <c r="N16" s="5">
        <v>44.6</v>
      </c>
      <c r="O16" s="188">
        <v>55.7</v>
      </c>
      <c r="P16" s="198">
        <v>55.7</v>
      </c>
    </row>
    <row r="17" spans="1:16" s="27" customFormat="1" ht="21" customHeight="1" thickBot="1">
      <c r="A17" s="128"/>
      <c r="B17" s="129" t="s">
        <v>22</v>
      </c>
      <c r="C17" s="130"/>
      <c r="D17" s="131"/>
      <c r="E17" s="132"/>
      <c r="F17" s="133"/>
      <c r="G17" s="7">
        <v>8.5</v>
      </c>
      <c r="H17" s="8">
        <v>8.5</v>
      </c>
      <c r="I17" s="7">
        <v>17.100000000000001</v>
      </c>
      <c r="J17" s="8">
        <v>17.100000000000001</v>
      </c>
      <c r="K17" s="7">
        <v>25.7</v>
      </c>
      <c r="L17" s="8">
        <v>25.7</v>
      </c>
      <c r="M17" s="7">
        <v>34.299999999999997</v>
      </c>
      <c r="N17" s="8">
        <v>34.299999999999997</v>
      </c>
      <c r="O17" s="189">
        <v>42.9</v>
      </c>
      <c r="P17" s="199">
        <v>42.9</v>
      </c>
    </row>
    <row r="18" spans="1:16" ht="21" customHeight="1">
      <c r="A18" s="60" t="s">
        <v>25</v>
      </c>
      <c r="B18" s="61" t="s">
        <v>20</v>
      </c>
      <c r="C18" s="62">
        <f t="shared" ref="C18:D20" si="9">C12*C15</f>
        <v>0</v>
      </c>
      <c r="D18" s="63">
        <f t="shared" si="9"/>
        <v>0</v>
      </c>
      <c r="E18" s="64"/>
      <c r="F18" s="65"/>
      <c r="G18" s="66">
        <f t="shared" ref="G18:P20" si="10">ROUNDDOWN(G12*G15,0)</f>
        <v>0</v>
      </c>
      <c r="H18" s="67">
        <f t="shared" si="10"/>
        <v>0</v>
      </c>
      <c r="I18" s="66">
        <f t="shared" si="10"/>
        <v>0</v>
      </c>
      <c r="J18" s="67">
        <f t="shared" si="10"/>
        <v>0</v>
      </c>
      <c r="K18" s="66">
        <f t="shared" si="10"/>
        <v>0</v>
      </c>
      <c r="L18" s="67">
        <f t="shared" si="10"/>
        <v>0</v>
      </c>
      <c r="M18" s="66">
        <f t="shared" si="10"/>
        <v>0</v>
      </c>
      <c r="N18" s="67">
        <f t="shared" si="10"/>
        <v>0</v>
      </c>
      <c r="O18" s="190">
        <f t="shared" si="10"/>
        <v>0</v>
      </c>
      <c r="P18" s="65">
        <f t="shared" si="10"/>
        <v>0</v>
      </c>
    </row>
    <row r="19" spans="1:16" ht="21" customHeight="1">
      <c r="A19" s="60"/>
      <c r="B19" s="69" t="s">
        <v>21</v>
      </c>
      <c r="C19" s="70">
        <f t="shared" si="9"/>
        <v>0</v>
      </c>
      <c r="D19" s="71">
        <f t="shared" si="9"/>
        <v>0</v>
      </c>
      <c r="E19" s="72"/>
      <c r="F19" s="65"/>
      <c r="G19" s="66">
        <f t="shared" si="10"/>
        <v>0</v>
      </c>
      <c r="H19" s="67">
        <f t="shared" si="10"/>
        <v>0</v>
      </c>
      <c r="I19" s="66">
        <f t="shared" si="10"/>
        <v>0</v>
      </c>
      <c r="J19" s="67">
        <f t="shared" si="10"/>
        <v>0</v>
      </c>
      <c r="K19" s="66">
        <f t="shared" si="10"/>
        <v>0</v>
      </c>
      <c r="L19" s="67">
        <f t="shared" si="10"/>
        <v>0</v>
      </c>
      <c r="M19" s="66">
        <f t="shared" si="10"/>
        <v>0</v>
      </c>
      <c r="N19" s="67">
        <f t="shared" si="10"/>
        <v>0</v>
      </c>
      <c r="O19" s="190">
        <f t="shared" si="10"/>
        <v>0</v>
      </c>
      <c r="P19" s="65">
        <f t="shared" si="10"/>
        <v>0</v>
      </c>
    </row>
    <row r="20" spans="1:16" ht="21" customHeight="1" thickBot="1">
      <c r="A20" s="60"/>
      <c r="B20" s="73" t="s">
        <v>22</v>
      </c>
      <c r="C20" s="41">
        <f t="shared" si="9"/>
        <v>0</v>
      </c>
      <c r="D20" s="42">
        <f t="shared" si="9"/>
        <v>0</v>
      </c>
      <c r="E20" s="43"/>
      <c r="F20" s="65"/>
      <c r="G20" s="66">
        <f t="shared" si="10"/>
        <v>0</v>
      </c>
      <c r="H20" s="67">
        <f t="shared" si="10"/>
        <v>0</v>
      </c>
      <c r="I20" s="66">
        <f t="shared" si="10"/>
        <v>0</v>
      </c>
      <c r="J20" s="67">
        <f t="shared" si="10"/>
        <v>0</v>
      </c>
      <c r="K20" s="66">
        <f t="shared" si="10"/>
        <v>0</v>
      </c>
      <c r="L20" s="67">
        <f t="shared" si="10"/>
        <v>0</v>
      </c>
      <c r="M20" s="66">
        <f t="shared" si="10"/>
        <v>0</v>
      </c>
      <c r="N20" s="67">
        <f t="shared" si="10"/>
        <v>0</v>
      </c>
      <c r="O20" s="190">
        <f t="shared" si="10"/>
        <v>0</v>
      </c>
      <c r="P20" s="65">
        <f t="shared" si="10"/>
        <v>0</v>
      </c>
    </row>
    <row r="21" spans="1:16" ht="21" customHeight="1">
      <c r="A21" s="74"/>
      <c r="B21" s="75" t="s">
        <v>26</v>
      </c>
      <c r="C21" s="76">
        <f t="shared" ref="C21:O21" si="11">SUM(C18:C20)</f>
        <v>0</v>
      </c>
      <c r="D21" s="77">
        <f t="shared" si="11"/>
        <v>0</v>
      </c>
      <c r="E21" s="78"/>
      <c r="F21" s="26"/>
      <c r="G21" s="24">
        <f>SUM(G18:G20)</f>
        <v>0</v>
      </c>
      <c r="H21" s="25">
        <f t="shared" si="11"/>
        <v>0</v>
      </c>
      <c r="I21" s="24">
        <f t="shared" si="11"/>
        <v>0</v>
      </c>
      <c r="J21" s="25">
        <f t="shared" si="11"/>
        <v>0</v>
      </c>
      <c r="K21" s="24">
        <f t="shared" si="11"/>
        <v>0</v>
      </c>
      <c r="L21" s="25">
        <f t="shared" si="11"/>
        <v>0</v>
      </c>
      <c r="M21" s="24">
        <f t="shared" si="11"/>
        <v>0</v>
      </c>
      <c r="N21" s="25">
        <f t="shared" si="11"/>
        <v>0</v>
      </c>
      <c r="O21" s="22">
        <f t="shared" si="11"/>
        <v>0</v>
      </c>
      <c r="P21" s="26">
        <f>SUM(P18:P20)</f>
        <v>0</v>
      </c>
    </row>
    <row r="22" spans="1:16" ht="21" customHeight="1" thickBot="1">
      <c r="A22" s="80"/>
      <c r="B22" s="81" t="s">
        <v>27</v>
      </c>
      <c r="C22" s="82"/>
      <c r="D22" s="83"/>
      <c r="E22" s="84"/>
      <c r="F22" s="85"/>
      <c r="G22" s="86">
        <f>G21*12</f>
        <v>0</v>
      </c>
      <c r="H22" s="87">
        <f t="shared" ref="H22:O22" si="12">H21*12</f>
        <v>0</v>
      </c>
      <c r="I22" s="86">
        <f t="shared" si="12"/>
        <v>0</v>
      </c>
      <c r="J22" s="87">
        <f t="shared" si="12"/>
        <v>0</v>
      </c>
      <c r="K22" s="86">
        <f t="shared" si="12"/>
        <v>0</v>
      </c>
      <c r="L22" s="87">
        <f t="shared" si="12"/>
        <v>0</v>
      </c>
      <c r="M22" s="86">
        <f t="shared" si="12"/>
        <v>0</v>
      </c>
      <c r="N22" s="87">
        <f t="shared" si="12"/>
        <v>0</v>
      </c>
      <c r="O22" s="191">
        <f t="shared" si="12"/>
        <v>0</v>
      </c>
      <c r="P22" s="85">
        <f>P21*12</f>
        <v>0</v>
      </c>
    </row>
    <row r="23" spans="1:16" ht="21" customHeight="1">
      <c r="A23" s="75" t="s">
        <v>28</v>
      </c>
      <c r="B23" s="89" t="s">
        <v>29</v>
      </c>
      <c r="C23" s="76">
        <v>32426100</v>
      </c>
      <c r="D23" s="77">
        <v>10808700</v>
      </c>
      <c r="E23" s="78"/>
      <c r="F23" s="26">
        <f>E30</f>
        <v>0</v>
      </c>
      <c r="G23" s="24">
        <f>F29</f>
        <v>0</v>
      </c>
      <c r="H23" s="25" t="e">
        <f>G29</f>
        <v>#DIV/0!</v>
      </c>
      <c r="I23" s="24" t="e">
        <f>H29</f>
        <v>#DIV/0!</v>
      </c>
      <c r="J23" s="25" t="e">
        <f t="shared" ref="J23:N23" si="13">I29</f>
        <v>#DIV/0!</v>
      </c>
      <c r="K23" s="24" t="e">
        <f t="shared" si="13"/>
        <v>#DIV/0!</v>
      </c>
      <c r="L23" s="25" t="e">
        <f t="shared" si="13"/>
        <v>#DIV/0!</v>
      </c>
      <c r="M23" s="24" t="e">
        <f t="shared" si="13"/>
        <v>#DIV/0!</v>
      </c>
      <c r="N23" s="25" t="e">
        <f t="shared" si="13"/>
        <v>#DIV/0!</v>
      </c>
      <c r="O23" s="192"/>
      <c r="P23" s="123"/>
    </row>
    <row r="24" spans="1:16" ht="21" customHeight="1">
      <c r="A24" s="91" t="s">
        <v>30</v>
      </c>
      <c r="B24" s="69" t="s">
        <v>31</v>
      </c>
      <c r="C24" s="70">
        <v>1</v>
      </c>
      <c r="D24" s="71">
        <v>1</v>
      </c>
      <c r="E24" s="72"/>
      <c r="F24" s="92">
        <v>1</v>
      </c>
      <c r="G24" s="93">
        <f>F6</f>
        <v>0</v>
      </c>
      <c r="H24" s="94">
        <f t="shared" ref="H24:N24" si="14">G25</f>
        <v>0</v>
      </c>
      <c r="I24" s="93">
        <f t="shared" si="14"/>
        <v>0</v>
      </c>
      <c r="J24" s="94">
        <f t="shared" si="14"/>
        <v>0</v>
      </c>
      <c r="K24" s="93">
        <f t="shared" si="14"/>
        <v>0</v>
      </c>
      <c r="L24" s="94">
        <f t="shared" si="14"/>
        <v>0</v>
      </c>
      <c r="M24" s="93">
        <f t="shared" si="14"/>
        <v>0</v>
      </c>
      <c r="N24" s="94">
        <f t="shared" si="14"/>
        <v>0</v>
      </c>
      <c r="O24" s="193"/>
      <c r="P24" s="127"/>
    </row>
    <row r="25" spans="1:16" ht="21" customHeight="1">
      <c r="A25" s="60"/>
      <c r="B25" s="69" t="s">
        <v>32</v>
      </c>
      <c r="C25" s="96">
        <v>1</v>
      </c>
      <c r="D25" s="97">
        <v>1</v>
      </c>
      <c r="E25" s="98"/>
      <c r="F25" s="99">
        <v>1</v>
      </c>
      <c r="G25" s="100">
        <f t="shared" ref="G25:N25" si="15">G6</f>
        <v>0</v>
      </c>
      <c r="H25" s="101">
        <f t="shared" si="15"/>
        <v>0</v>
      </c>
      <c r="I25" s="100">
        <f t="shared" si="15"/>
        <v>0</v>
      </c>
      <c r="J25" s="101">
        <f t="shared" si="15"/>
        <v>0</v>
      </c>
      <c r="K25" s="100">
        <f t="shared" si="15"/>
        <v>0</v>
      </c>
      <c r="L25" s="101">
        <f t="shared" si="15"/>
        <v>0</v>
      </c>
      <c r="M25" s="100">
        <f t="shared" si="15"/>
        <v>0</v>
      </c>
      <c r="N25" s="101">
        <f t="shared" si="15"/>
        <v>0</v>
      </c>
      <c r="O25" s="194"/>
      <c r="P25" s="200"/>
    </row>
    <row r="26" spans="1:16" ht="21" customHeight="1">
      <c r="A26" s="103"/>
      <c r="B26" s="69" t="s">
        <v>33</v>
      </c>
      <c r="C26" s="104">
        <f>C25/C24</f>
        <v>1</v>
      </c>
      <c r="D26" s="105">
        <f t="shared" ref="D26:N26" si="16">D25/D24</f>
        <v>1</v>
      </c>
      <c r="E26" s="106"/>
      <c r="F26" s="107">
        <f t="shared" si="16"/>
        <v>1</v>
      </c>
      <c r="G26" s="108" t="e">
        <f t="shared" si="16"/>
        <v>#DIV/0!</v>
      </c>
      <c r="H26" s="109" t="e">
        <f t="shared" si="16"/>
        <v>#DIV/0!</v>
      </c>
      <c r="I26" s="108" t="e">
        <f t="shared" si="16"/>
        <v>#DIV/0!</v>
      </c>
      <c r="J26" s="109" t="e">
        <f t="shared" si="16"/>
        <v>#DIV/0!</v>
      </c>
      <c r="K26" s="108" t="e">
        <f t="shared" si="16"/>
        <v>#DIV/0!</v>
      </c>
      <c r="L26" s="109" t="e">
        <f t="shared" si="16"/>
        <v>#DIV/0!</v>
      </c>
      <c r="M26" s="108" t="e">
        <f t="shared" si="16"/>
        <v>#DIV/0!</v>
      </c>
      <c r="N26" s="109" t="e">
        <f t="shared" si="16"/>
        <v>#DIV/0!</v>
      </c>
      <c r="O26" s="195"/>
      <c r="P26" s="201"/>
    </row>
    <row r="27" spans="1:16" ht="21" customHeight="1">
      <c r="A27" s="91" t="s">
        <v>34</v>
      </c>
      <c r="B27" s="69" t="s">
        <v>35</v>
      </c>
      <c r="C27" s="70">
        <v>1</v>
      </c>
      <c r="D27" s="71">
        <v>1</v>
      </c>
      <c r="E27" s="72"/>
      <c r="F27" s="92">
        <v>1</v>
      </c>
      <c r="G27" s="93">
        <v>4</v>
      </c>
      <c r="H27" s="94">
        <v>4</v>
      </c>
      <c r="I27" s="93">
        <v>3</v>
      </c>
      <c r="J27" s="94">
        <v>3</v>
      </c>
      <c r="K27" s="93">
        <v>2</v>
      </c>
      <c r="L27" s="94">
        <v>2</v>
      </c>
      <c r="M27" s="93">
        <v>1</v>
      </c>
      <c r="N27" s="180">
        <v>1</v>
      </c>
      <c r="O27" s="196"/>
      <c r="P27" s="127"/>
    </row>
    <row r="28" spans="1:16" ht="21" customHeight="1">
      <c r="A28" s="103"/>
      <c r="B28" s="69" t="s">
        <v>36</v>
      </c>
      <c r="C28" s="70">
        <v>1</v>
      </c>
      <c r="D28" s="71">
        <v>1</v>
      </c>
      <c r="E28" s="72"/>
      <c r="F28" s="92">
        <v>1</v>
      </c>
      <c r="G28" s="93">
        <v>5</v>
      </c>
      <c r="H28" s="94">
        <v>5</v>
      </c>
      <c r="I28" s="93">
        <v>4</v>
      </c>
      <c r="J28" s="94">
        <v>4</v>
      </c>
      <c r="K28" s="93">
        <v>3</v>
      </c>
      <c r="L28" s="94">
        <v>3</v>
      </c>
      <c r="M28" s="93">
        <v>2</v>
      </c>
      <c r="N28" s="180">
        <v>2</v>
      </c>
      <c r="O28" s="196"/>
      <c r="P28" s="127"/>
    </row>
    <row r="29" spans="1:16" ht="21" customHeight="1" thickBot="1">
      <c r="A29" s="111" t="s">
        <v>58</v>
      </c>
      <c r="B29" s="112"/>
      <c r="C29" s="82">
        <f t="shared" ref="C29:D29" si="17">ROUNDDOWN(C23*C26*(C27/C28),0)</f>
        <v>32426100</v>
      </c>
      <c r="D29" s="83">
        <f t="shared" si="17"/>
        <v>10808700</v>
      </c>
      <c r="E29" s="84"/>
      <c r="F29" s="85">
        <f t="shared" ref="F29:N29" si="18">ROUNDDOWN(F23*F26*(F27/F28),0)</f>
        <v>0</v>
      </c>
      <c r="G29" s="177" t="e">
        <f t="shared" si="18"/>
        <v>#DIV/0!</v>
      </c>
      <c r="H29" s="179" t="e">
        <f t="shared" si="18"/>
        <v>#DIV/0!</v>
      </c>
      <c r="I29" s="177" t="e">
        <f t="shared" si="18"/>
        <v>#DIV/0!</v>
      </c>
      <c r="J29" s="179" t="e">
        <f t="shared" si="18"/>
        <v>#DIV/0!</v>
      </c>
      <c r="K29" s="177" t="e">
        <f t="shared" si="18"/>
        <v>#DIV/0!</v>
      </c>
      <c r="L29" s="179" t="e">
        <f t="shared" si="18"/>
        <v>#DIV/0!</v>
      </c>
      <c r="M29" s="177" t="e">
        <f t="shared" si="18"/>
        <v>#DIV/0!</v>
      </c>
      <c r="N29" s="181" t="e">
        <f t="shared" si="18"/>
        <v>#DIV/0!</v>
      </c>
      <c r="O29" s="185"/>
      <c r="P29" s="183"/>
    </row>
    <row r="30" spans="1:16" ht="21" customHeight="1" thickBot="1">
      <c r="A30" s="45" t="s">
        <v>55</v>
      </c>
      <c r="B30" s="46"/>
      <c r="C30" s="47">
        <f>C21+C29</f>
        <v>32426100</v>
      </c>
      <c r="D30" s="48">
        <f>D21+D29</f>
        <v>10808700</v>
      </c>
      <c r="E30" s="49"/>
      <c r="F30" s="50">
        <f>F21+F29</f>
        <v>0</v>
      </c>
      <c r="G30" s="58" t="e">
        <f>G22+G29</f>
        <v>#DIV/0!</v>
      </c>
      <c r="H30" s="52" t="e">
        <f t="shared" ref="H30:N30" si="19">H22+H29</f>
        <v>#DIV/0!</v>
      </c>
      <c r="I30" s="58" t="e">
        <f>I22+I29</f>
        <v>#DIV/0!</v>
      </c>
      <c r="J30" s="52" t="e">
        <f t="shared" si="19"/>
        <v>#DIV/0!</v>
      </c>
      <c r="K30" s="58" t="e">
        <f t="shared" si="19"/>
        <v>#DIV/0!</v>
      </c>
      <c r="L30" s="52" t="e">
        <f t="shared" si="19"/>
        <v>#DIV/0!</v>
      </c>
      <c r="M30" s="58" t="e">
        <f t="shared" si="19"/>
        <v>#DIV/0!</v>
      </c>
      <c r="N30" s="182" t="e">
        <f t="shared" si="19"/>
        <v>#DIV/0!</v>
      </c>
      <c r="O30" s="178">
        <f>O22+O29</f>
        <v>0</v>
      </c>
      <c r="P30" s="184">
        <f>P22+P29</f>
        <v>0</v>
      </c>
    </row>
    <row r="31" spans="1:16" ht="21" customHeight="1" thickBot="1">
      <c r="A31" s="45" t="s">
        <v>56</v>
      </c>
      <c r="B31" s="46"/>
      <c r="C31" s="47">
        <f>C22+C30</f>
        <v>32426100</v>
      </c>
      <c r="D31" s="48">
        <f>D22+D30</f>
        <v>10808700</v>
      </c>
      <c r="E31" s="57"/>
      <c r="F31" s="50">
        <f t="shared" ref="F31:P31" si="20">F21+ROUNDDOWN(F29/12,0)</f>
        <v>0</v>
      </c>
      <c r="G31" s="58" t="e">
        <f t="shared" si="20"/>
        <v>#DIV/0!</v>
      </c>
      <c r="H31" s="52" t="e">
        <f t="shared" si="20"/>
        <v>#DIV/0!</v>
      </c>
      <c r="I31" s="58" t="e">
        <f t="shared" si="20"/>
        <v>#DIV/0!</v>
      </c>
      <c r="J31" s="52" t="e">
        <f t="shared" si="20"/>
        <v>#DIV/0!</v>
      </c>
      <c r="K31" s="58" t="e">
        <f t="shared" si="20"/>
        <v>#DIV/0!</v>
      </c>
      <c r="L31" s="52" t="e">
        <f t="shared" si="20"/>
        <v>#DIV/0!</v>
      </c>
      <c r="M31" s="58" t="e">
        <f t="shared" si="20"/>
        <v>#DIV/0!</v>
      </c>
      <c r="N31" s="182" t="e">
        <f t="shared" si="20"/>
        <v>#DIV/0!</v>
      </c>
      <c r="O31" s="58">
        <f t="shared" si="20"/>
        <v>0</v>
      </c>
      <c r="P31" s="50">
        <f t="shared" si="20"/>
        <v>0</v>
      </c>
    </row>
    <row r="33" spans="1:16" s="116" customFormat="1" ht="21" customHeight="1">
      <c r="A33" s="206" t="s">
        <v>59</v>
      </c>
      <c r="B33" s="114"/>
      <c r="C33" s="115"/>
      <c r="D33" s="115"/>
      <c r="E33" s="115"/>
      <c r="F33" s="115">
        <f>E30</f>
        <v>0</v>
      </c>
      <c r="G33" s="115">
        <f>F30</f>
        <v>0</v>
      </c>
      <c r="H33" s="115" t="e">
        <f>G30</f>
        <v>#DIV/0!</v>
      </c>
      <c r="I33" s="115" t="e">
        <f t="shared" ref="I33:O33" si="21">H30</f>
        <v>#DIV/0!</v>
      </c>
      <c r="J33" s="115" t="e">
        <f t="shared" si="21"/>
        <v>#DIV/0!</v>
      </c>
      <c r="K33" s="115" t="e">
        <f t="shared" si="21"/>
        <v>#DIV/0!</v>
      </c>
      <c r="L33" s="115" t="e">
        <f t="shared" si="21"/>
        <v>#DIV/0!</v>
      </c>
      <c r="M33" s="115" t="e">
        <f t="shared" si="21"/>
        <v>#DIV/0!</v>
      </c>
      <c r="N33" s="115" t="e">
        <f t="shared" si="21"/>
        <v>#DIV/0!</v>
      </c>
      <c r="O33" s="115" t="e">
        <f t="shared" si="21"/>
        <v>#DIV/0!</v>
      </c>
      <c r="P33" s="115">
        <f>O30</f>
        <v>0</v>
      </c>
    </row>
    <row r="34" spans="1:16" ht="21" customHeight="1">
      <c r="A34" s="207" t="s">
        <v>60</v>
      </c>
      <c r="B34" s="117"/>
      <c r="C34" s="118"/>
      <c r="D34" s="118"/>
      <c r="E34" s="118"/>
      <c r="F34" s="119">
        <f t="shared" ref="F34:P34" si="22">F30-F33</f>
        <v>0</v>
      </c>
      <c r="G34" s="119" t="e">
        <f t="shared" si="22"/>
        <v>#DIV/0!</v>
      </c>
      <c r="H34" s="119" t="e">
        <f t="shared" si="22"/>
        <v>#DIV/0!</v>
      </c>
      <c r="I34" s="119" t="e">
        <f t="shared" si="22"/>
        <v>#DIV/0!</v>
      </c>
      <c r="J34" s="119" t="e">
        <f t="shared" si="22"/>
        <v>#DIV/0!</v>
      </c>
      <c r="K34" s="119" t="e">
        <f t="shared" si="22"/>
        <v>#DIV/0!</v>
      </c>
      <c r="L34" s="119" t="e">
        <f t="shared" si="22"/>
        <v>#DIV/0!</v>
      </c>
      <c r="M34" s="119" t="e">
        <f t="shared" si="22"/>
        <v>#DIV/0!</v>
      </c>
      <c r="N34" s="119" t="e">
        <f t="shared" si="22"/>
        <v>#DIV/0!</v>
      </c>
      <c r="O34" s="119" t="e">
        <f t="shared" si="22"/>
        <v>#DIV/0!</v>
      </c>
      <c r="P34" s="119">
        <f t="shared" si="22"/>
        <v>0</v>
      </c>
    </row>
    <row r="39" spans="1:16">
      <c r="I39" s="203"/>
      <c r="J39" s="203"/>
    </row>
  </sheetData>
  <sheetProtection formatCells="0" formatColumns="0" formatRows="0" insertColumns="0" insertRows="0" insertHyperlinks="0" deleteColumns="0" deleteRows="0" sort="0" autoFilter="0" pivotTables="0"/>
  <mergeCells count="5">
    <mergeCell ref="G1:H1"/>
    <mergeCell ref="I1:J1"/>
    <mergeCell ref="K1:L1"/>
    <mergeCell ref="M1:N1"/>
    <mergeCell ref="A13:A1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5" orientation="landscape" cellComments="asDisplayed" r:id="rId1"/>
  <headerFooter>
    <oddHeader>&amp;C&amp;"ＭＳ Ｐゴシック,太字"&amp;16②連合新会費シミュレーション　組合員登録数の割合増減計算用　</oddHead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8C183-9247-4A5D-8457-B1F21E021FC2}">
  <sheetPr codeName="Sheet7">
    <tabColor theme="9" tint="0.59999389629810485"/>
    <pageSetUpPr fitToPage="1"/>
  </sheetPr>
  <dimension ref="A1:Q39"/>
  <sheetViews>
    <sheetView view="pageLayout" topLeftCell="A16" zoomScaleNormal="100" workbookViewId="0">
      <selection activeCell="H29" sqref="H29"/>
    </sheetView>
  </sheetViews>
  <sheetFormatPr defaultRowHeight="13.5"/>
  <cols>
    <col min="1" max="1" width="15.75" style="17" bestFit="1" customWidth="1"/>
    <col min="2" max="2" width="9.75" style="17" customWidth="1"/>
    <col min="3" max="3" width="13.5" style="17" hidden="1" customWidth="1"/>
    <col min="4" max="4" width="3.625" style="17" hidden="1" customWidth="1"/>
    <col min="5" max="5" width="13.5" style="17" customWidth="1"/>
    <col min="6" max="14" width="13.5" style="17" bestFit="1" customWidth="1"/>
    <col min="15" max="15" width="14" style="17" customWidth="1"/>
    <col min="16" max="16" width="13.625" style="17" customWidth="1"/>
    <col min="17" max="16384" width="9" style="17"/>
  </cols>
  <sheetData>
    <row r="1" spans="1:17" ht="33" customHeight="1" thickBot="1">
      <c r="A1" s="10" t="s">
        <v>54</v>
      </c>
      <c r="B1" s="53">
        <v>0.01</v>
      </c>
      <c r="C1" s="12" t="s">
        <v>0</v>
      </c>
      <c r="D1" s="13"/>
      <c r="E1" s="14" t="s">
        <v>1</v>
      </c>
      <c r="F1" s="15" t="s">
        <v>2</v>
      </c>
      <c r="G1" s="208" t="s">
        <v>3</v>
      </c>
      <c r="H1" s="209"/>
      <c r="I1" s="208" t="s">
        <v>4</v>
      </c>
      <c r="J1" s="209"/>
      <c r="K1" s="208" t="s">
        <v>5</v>
      </c>
      <c r="L1" s="209"/>
      <c r="M1" s="208" t="s">
        <v>6</v>
      </c>
      <c r="N1" s="209"/>
      <c r="O1" s="16" t="s">
        <v>7</v>
      </c>
      <c r="P1" s="15" t="s">
        <v>8</v>
      </c>
    </row>
    <row r="2" spans="1:17" s="142" customFormat="1" ht="33.75" customHeight="1">
      <c r="A2" s="134"/>
      <c r="B2" s="135" t="s">
        <v>9</v>
      </c>
      <c r="C2" s="136" t="s">
        <v>10</v>
      </c>
      <c r="D2" s="137" t="s">
        <v>11</v>
      </c>
      <c r="E2" s="138" t="s">
        <v>37</v>
      </c>
      <c r="F2" s="139" t="s">
        <v>38</v>
      </c>
      <c r="G2" s="140" t="s">
        <v>39</v>
      </c>
      <c r="H2" s="141" t="s">
        <v>40</v>
      </c>
      <c r="I2" s="140" t="s">
        <v>41</v>
      </c>
      <c r="J2" s="141" t="s">
        <v>42</v>
      </c>
      <c r="K2" s="140" t="s">
        <v>43</v>
      </c>
      <c r="L2" s="141" t="s">
        <v>44</v>
      </c>
      <c r="M2" s="140" t="s">
        <v>45</v>
      </c>
      <c r="N2" s="141" t="s">
        <v>46</v>
      </c>
      <c r="O2" s="138" t="s">
        <v>47</v>
      </c>
      <c r="P2" s="139" t="s">
        <v>48</v>
      </c>
    </row>
    <row r="3" spans="1:17" s="150" customFormat="1" ht="21" customHeight="1">
      <c r="A3" s="143"/>
      <c r="B3" s="144" t="s">
        <v>12</v>
      </c>
      <c r="C3" s="145">
        <v>12</v>
      </c>
      <c r="D3" s="143">
        <v>4</v>
      </c>
      <c r="E3" s="146">
        <v>12</v>
      </c>
      <c r="F3" s="147">
        <v>12</v>
      </c>
      <c r="G3" s="148">
        <v>12</v>
      </c>
      <c r="H3" s="149">
        <v>12</v>
      </c>
      <c r="I3" s="148">
        <v>12</v>
      </c>
      <c r="J3" s="149">
        <v>12</v>
      </c>
      <c r="K3" s="148">
        <v>12</v>
      </c>
      <c r="L3" s="149">
        <v>12</v>
      </c>
      <c r="M3" s="148">
        <v>12</v>
      </c>
      <c r="N3" s="149">
        <v>12</v>
      </c>
      <c r="O3" s="146">
        <v>12</v>
      </c>
      <c r="P3" s="147">
        <v>12</v>
      </c>
    </row>
    <row r="4" spans="1:17" ht="21" customHeight="1">
      <c r="A4" s="13"/>
      <c r="B4" s="151" t="s">
        <v>13</v>
      </c>
      <c r="C4" s="152">
        <v>45444</v>
      </c>
      <c r="D4" s="153">
        <v>45809</v>
      </c>
      <c r="E4" s="154"/>
      <c r="F4" s="155">
        <v>45809</v>
      </c>
      <c r="G4" s="156">
        <v>46174</v>
      </c>
      <c r="H4" s="157">
        <v>46539</v>
      </c>
      <c r="I4" s="156">
        <v>46905</v>
      </c>
      <c r="J4" s="157">
        <v>47270</v>
      </c>
      <c r="K4" s="156">
        <v>47635</v>
      </c>
      <c r="L4" s="157">
        <v>48000</v>
      </c>
      <c r="M4" s="156">
        <v>48366</v>
      </c>
      <c r="N4" s="157">
        <v>48731</v>
      </c>
      <c r="O4" s="154">
        <v>49096</v>
      </c>
      <c r="P4" s="155">
        <v>49461</v>
      </c>
    </row>
    <row r="5" spans="1:17" ht="21" customHeight="1" thickBot="1">
      <c r="A5" s="158"/>
      <c r="B5" s="159" t="s">
        <v>14</v>
      </c>
      <c r="C5" s="160" t="s">
        <v>15</v>
      </c>
      <c r="D5" s="161" t="s">
        <v>15</v>
      </c>
      <c r="E5" s="162" t="s">
        <v>16</v>
      </c>
      <c r="F5" s="163" t="s">
        <v>17</v>
      </c>
      <c r="G5" s="164" t="s">
        <v>17</v>
      </c>
      <c r="H5" s="165" t="s">
        <v>17</v>
      </c>
      <c r="I5" s="164" t="s">
        <v>17</v>
      </c>
      <c r="J5" s="165" t="s">
        <v>17</v>
      </c>
      <c r="K5" s="164" t="s">
        <v>17</v>
      </c>
      <c r="L5" s="165" t="s">
        <v>17</v>
      </c>
      <c r="M5" s="164" t="s">
        <v>17</v>
      </c>
      <c r="N5" s="165" t="s">
        <v>17</v>
      </c>
      <c r="O5" s="162" t="s">
        <v>17</v>
      </c>
      <c r="P5" s="166" t="s">
        <v>18</v>
      </c>
    </row>
    <row r="6" spans="1:17" s="27" customFormat="1" ht="21" customHeight="1">
      <c r="A6" s="18" t="s">
        <v>57</v>
      </c>
      <c r="B6" s="19" t="s">
        <v>19</v>
      </c>
      <c r="C6" s="20">
        <v>30121</v>
      </c>
      <c r="D6" s="21">
        <f>C6-1200</f>
        <v>28921</v>
      </c>
      <c r="E6" s="22"/>
      <c r="F6" s="23">
        <v>15000</v>
      </c>
      <c r="G6" s="55">
        <f>IF(F6+ROUNDDOWN(F6*$B$1,0)&gt;0,F6+ROUNDDOWN(F6*$B$1,0),0)</f>
        <v>15150</v>
      </c>
      <c r="H6" s="25">
        <f t="shared" ref="H6:P6" si="0">IF(G6+ROUNDDOWN(G6*$B$1,0)&gt;0,G6+ROUNDDOWN(G6*$B$1,0),0)</f>
        <v>15301</v>
      </c>
      <c r="I6" s="55">
        <f t="shared" si="0"/>
        <v>15454</v>
      </c>
      <c r="J6" s="25">
        <f t="shared" si="0"/>
        <v>15608</v>
      </c>
      <c r="K6" s="55">
        <f t="shared" si="0"/>
        <v>15764</v>
      </c>
      <c r="L6" s="25">
        <f t="shared" si="0"/>
        <v>15921</v>
      </c>
      <c r="M6" s="55">
        <f t="shared" si="0"/>
        <v>16080</v>
      </c>
      <c r="N6" s="25">
        <f t="shared" si="0"/>
        <v>16240</v>
      </c>
      <c r="O6" s="55">
        <f t="shared" si="0"/>
        <v>16402</v>
      </c>
      <c r="P6" s="26">
        <f t="shared" si="0"/>
        <v>16566</v>
      </c>
    </row>
    <row r="7" spans="1:17" ht="21" customHeight="1">
      <c r="A7" s="74"/>
      <c r="B7" s="69" t="s">
        <v>20</v>
      </c>
      <c r="C7" s="70">
        <f t="shared" ref="C7:P7" si="1">C6-C8-C11</f>
        <v>20192</v>
      </c>
      <c r="D7" s="71">
        <f t="shared" si="1"/>
        <v>18992</v>
      </c>
      <c r="E7" s="72"/>
      <c r="F7" s="92">
        <f t="shared" si="1"/>
        <v>14400</v>
      </c>
      <c r="G7" s="175">
        <f t="shared" si="1"/>
        <v>14544</v>
      </c>
      <c r="H7" s="94">
        <f t="shared" si="1"/>
        <v>14689</v>
      </c>
      <c r="I7" s="175">
        <f t="shared" si="1"/>
        <v>14836</v>
      </c>
      <c r="J7" s="94">
        <f t="shared" si="1"/>
        <v>14984</v>
      </c>
      <c r="K7" s="175">
        <f t="shared" si="1"/>
        <v>15134</v>
      </c>
      <c r="L7" s="94">
        <f t="shared" si="1"/>
        <v>15285</v>
      </c>
      <c r="M7" s="175">
        <f t="shared" si="1"/>
        <v>15438</v>
      </c>
      <c r="N7" s="94">
        <f t="shared" si="1"/>
        <v>15592</v>
      </c>
      <c r="O7" s="176">
        <f t="shared" si="1"/>
        <v>15748</v>
      </c>
      <c r="P7" s="92">
        <f t="shared" si="1"/>
        <v>15906</v>
      </c>
    </row>
    <row r="8" spans="1:17" ht="21" customHeight="1">
      <c r="A8" s="74"/>
      <c r="B8" s="69" t="s">
        <v>21</v>
      </c>
      <c r="C8" s="70">
        <f t="shared" ref="C8:P8" si="2">C9+C10</f>
        <v>8648</v>
      </c>
      <c r="D8" s="71">
        <f t="shared" si="2"/>
        <v>8648</v>
      </c>
      <c r="E8" s="72"/>
      <c r="F8" s="92">
        <f t="shared" si="2"/>
        <v>500</v>
      </c>
      <c r="G8" s="175">
        <f>G9+G10</f>
        <v>505</v>
      </c>
      <c r="H8" s="94">
        <f t="shared" si="2"/>
        <v>510</v>
      </c>
      <c r="I8" s="175">
        <f t="shared" si="2"/>
        <v>515</v>
      </c>
      <c r="J8" s="94">
        <f t="shared" si="2"/>
        <v>520</v>
      </c>
      <c r="K8" s="175">
        <f t="shared" si="2"/>
        <v>525</v>
      </c>
      <c r="L8" s="94">
        <f t="shared" si="2"/>
        <v>530</v>
      </c>
      <c r="M8" s="175">
        <f t="shared" si="2"/>
        <v>535</v>
      </c>
      <c r="N8" s="94">
        <f t="shared" si="2"/>
        <v>540</v>
      </c>
      <c r="O8" s="176">
        <f t="shared" si="2"/>
        <v>545</v>
      </c>
      <c r="P8" s="92">
        <f t="shared" si="2"/>
        <v>550</v>
      </c>
      <c r="Q8" s="17" t="s">
        <v>53</v>
      </c>
    </row>
    <row r="9" spans="1:17" s="27" customFormat="1" ht="21" customHeight="1">
      <c r="A9" s="28"/>
      <c r="B9" s="204" t="s">
        <v>50</v>
      </c>
      <c r="C9" s="29">
        <v>1742</v>
      </c>
      <c r="D9" s="30">
        <v>1742</v>
      </c>
      <c r="E9" s="31"/>
      <c r="F9" s="32">
        <v>200</v>
      </c>
      <c r="G9" s="56">
        <f>IF(F9+ROUNDDOWN(F9*$Q$9,0)&gt;0,F9+ROUNDDOWN(F9*$Q$9,0),0)</f>
        <v>202</v>
      </c>
      <c r="H9" s="33">
        <f t="shared" ref="H9:P9" si="3">IF(G9+ROUNDDOWN(G9*$Q$9,0)&gt;0,G9+ROUNDDOWN(G9*$Q$9,0),0)</f>
        <v>204</v>
      </c>
      <c r="I9" s="56">
        <f t="shared" si="3"/>
        <v>206</v>
      </c>
      <c r="J9" s="33">
        <f t="shared" si="3"/>
        <v>208</v>
      </c>
      <c r="K9" s="56">
        <f t="shared" si="3"/>
        <v>210</v>
      </c>
      <c r="L9" s="33">
        <f t="shared" si="3"/>
        <v>212</v>
      </c>
      <c r="M9" s="56">
        <f t="shared" si="3"/>
        <v>214</v>
      </c>
      <c r="N9" s="33">
        <f t="shared" si="3"/>
        <v>216</v>
      </c>
      <c r="O9" s="56">
        <f t="shared" si="3"/>
        <v>218</v>
      </c>
      <c r="P9" s="202">
        <f t="shared" si="3"/>
        <v>220</v>
      </c>
      <c r="Q9" s="54">
        <v>0.01</v>
      </c>
    </row>
    <row r="10" spans="1:17" s="27" customFormat="1" ht="21" customHeight="1">
      <c r="A10" s="28"/>
      <c r="B10" s="205" t="s">
        <v>51</v>
      </c>
      <c r="C10" s="36">
        <v>6906</v>
      </c>
      <c r="D10" s="37">
        <v>6906</v>
      </c>
      <c r="E10" s="38"/>
      <c r="F10" s="39">
        <v>300</v>
      </c>
      <c r="G10" s="56">
        <f>IF(F10+ROUNDDOWN(F10*$Q$10,0)&gt;0,F10+ROUNDDOWN(F10*$Q$10,0),0)</f>
        <v>303</v>
      </c>
      <c r="H10" s="33">
        <f t="shared" ref="H10:P10" si="4">IF(G10+ROUNDDOWN(G10*$Q$10,0)&gt;0,G10+ROUNDDOWN(G10*$Q$10,0),0)</f>
        <v>306</v>
      </c>
      <c r="I10" s="56">
        <f t="shared" si="4"/>
        <v>309</v>
      </c>
      <c r="J10" s="33">
        <f t="shared" si="4"/>
        <v>312</v>
      </c>
      <c r="K10" s="56">
        <f t="shared" si="4"/>
        <v>315</v>
      </c>
      <c r="L10" s="33">
        <f t="shared" si="4"/>
        <v>318</v>
      </c>
      <c r="M10" s="56">
        <f t="shared" si="4"/>
        <v>321</v>
      </c>
      <c r="N10" s="33">
        <f t="shared" si="4"/>
        <v>324</v>
      </c>
      <c r="O10" s="56">
        <f t="shared" si="4"/>
        <v>327</v>
      </c>
      <c r="P10" s="202">
        <f t="shared" si="4"/>
        <v>330</v>
      </c>
      <c r="Q10" s="54">
        <v>0.01</v>
      </c>
    </row>
    <row r="11" spans="1:17" s="27" customFormat="1" ht="21" customHeight="1" thickBot="1">
      <c r="A11" s="28"/>
      <c r="B11" s="40" t="s">
        <v>52</v>
      </c>
      <c r="C11" s="41">
        <v>1281</v>
      </c>
      <c r="D11" s="42">
        <v>1281</v>
      </c>
      <c r="E11" s="43"/>
      <c r="F11" s="44">
        <v>100</v>
      </c>
      <c r="G11" s="56">
        <f>IF(F11+ROUNDDOWN(F11*$Q$11,0)&gt;0,F11+ROUNDDOWN(F11*$Q$11,0),0)</f>
        <v>101</v>
      </c>
      <c r="H11" s="173">
        <f t="shared" ref="H11:P11" si="5">IF(G11+ROUNDDOWN(G11*$Q$11,0)&gt;0,G11+ROUNDDOWN(G11*$Q$11,0),0)</f>
        <v>102</v>
      </c>
      <c r="I11" s="56">
        <f t="shared" si="5"/>
        <v>103</v>
      </c>
      <c r="J11" s="173">
        <f t="shared" si="5"/>
        <v>104</v>
      </c>
      <c r="K11" s="56">
        <f t="shared" si="5"/>
        <v>105</v>
      </c>
      <c r="L11" s="173">
        <f t="shared" si="5"/>
        <v>106</v>
      </c>
      <c r="M11" s="56">
        <f t="shared" si="5"/>
        <v>107</v>
      </c>
      <c r="N11" s="173">
        <f t="shared" si="5"/>
        <v>108</v>
      </c>
      <c r="O11" s="56">
        <f t="shared" si="5"/>
        <v>109</v>
      </c>
      <c r="P11" s="171">
        <f t="shared" si="5"/>
        <v>110</v>
      </c>
      <c r="Q11" s="54">
        <v>0.01</v>
      </c>
    </row>
    <row r="12" spans="1:17" ht="21" customHeight="1">
      <c r="A12" s="168" t="s">
        <v>23</v>
      </c>
      <c r="B12" s="89" t="s">
        <v>20</v>
      </c>
      <c r="C12" s="76">
        <f>ROUNDDOWN(C7*0.9,0)</f>
        <v>18172</v>
      </c>
      <c r="D12" s="77">
        <f t="shared" ref="D12:P13" si="6">ROUNDDOWN(D7*0.9,0)</f>
        <v>17092</v>
      </c>
      <c r="E12" s="78"/>
      <c r="F12" s="26">
        <f>ROUNDDOWN(F7*0.9,0)</f>
        <v>12960</v>
      </c>
      <c r="G12" s="24">
        <f>ROUNDDOWN(G7*0.9,0)</f>
        <v>13089</v>
      </c>
      <c r="H12" s="25">
        <f>ROUNDDOWN(H7*0.9,0)</f>
        <v>13220</v>
      </c>
      <c r="I12" s="24">
        <f t="shared" si="6"/>
        <v>13352</v>
      </c>
      <c r="J12" s="25">
        <f>ROUNDDOWN(J7*0.9,0)</f>
        <v>13485</v>
      </c>
      <c r="K12" s="24">
        <f t="shared" si="6"/>
        <v>13620</v>
      </c>
      <c r="L12" s="25">
        <f t="shared" si="6"/>
        <v>13756</v>
      </c>
      <c r="M12" s="24">
        <f t="shared" si="6"/>
        <v>13894</v>
      </c>
      <c r="N12" s="25">
        <f t="shared" si="6"/>
        <v>14032</v>
      </c>
      <c r="O12" s="22">
        <f t="shared" si="6"/>
        <v>14173</v>
      </c>
      <c r="P12" s="26">
        <f t="shared" si="6"/>
        <v>14315</v>
      </c>
    </row>
    <row r="13" spans="1:17" ht="21" customHeight="1">
      <c r="A13" s="210"/>
      <c r="B13" s="69" t="s">
        <v>21</v>
      </c>
      <c r="C13" s="70">
        <f t="shared" ref="C13:O13" si="7">ROUNDDOWN(C8*0.9,0)</f>
        <v>7783</v>
      </c>
      <c r="D13" s="71">
        <f t="shared" si="7"/>
        <v>7783</v>
      </c>
      <c r="E13" s="72"/>
      <c r="F13" s="92">
        <f t="shared" si="7"/>
        <v>450</v>
      </c>
      <c r="G13" s="93">
        <f t="shared" si="7"/>
        <v>454</v>
      </c>
      <c r="H13" s="94">
        <f t="shared" si="7"/>
        <v>459</v>
      </c>
      <c r="I13" s="93">
        <f t="shared" si="7"/>
        <v>463</v>
      </c>
      <c r="J13" s="94">
        <f t="shared" si="7"/>
        <v>468</v>
      </c>
      <c r="K13" s="93">
        <f t="shared" si="7"/>
        <v>472</v>
      </c>
      <c r="L13" s="94">
        <f t="shared" si="7"/>
        <v>477</v>
      </c>
      <c r="M13" s="93">
        <f t="shared" si="7"/>
        <v>481</v>
      </c>
      <c r="N13" s="94">
        <f t="shared" si="7"/>
        <v>486</v>
      </c>
      <c r="O13" s="176">
        <f t="shared" si="7"/>
        <v>490</v>
      </c>
      <c r="P13" s="92">
        <f t="shared" si="6"/>
        <v>495</v>
      </c>
    </row>
    <row r="14" spans="1:17" ht="21" customHeight="1" thickBot="1">
      <c r="A14" s="211"/>
      <c r="B14" s="169" t="s">
        <v>22</v>
      </c>
      <c r="C14" s="130">
        <f t="shared" ref="C14:P14" si="8">ROUNDDOWN(C11*0.9,0)</f>
        <v>1152</v>
      </c>
      <c r="D14" s="131">
        <f t="shared" si="8"/>
        <v>1152</v>
      </c>
      <c r="E14" s="170"/>
      <c r="F14" s="171">
        <f t="shared" si="8"/>
        <v>90</v>
      </c>
      <c r="G14" s="172">
        <f t="shared" si="8"/>
        <v>90</v>
      </c>
      <c r="H14" s="173">
        <f t="shared" si="8"/>
        <v>91</v>
      </c>
      <c r="I14" s="172">
        <f t="shared" si="8"/>
        <v>92</v>
      </c>
      <c r="J14" s="173">
        <f t="shared" si="8"/>
        <v>93</v>
      </c>
      <c r="K14" s="172">
        <f t="shared" si="8"/>
        <v>94</v>
      </c>
      <c r="L14" s="173">
        <f t="shared" si="8"/>
        <v>95</v>
      </c>
      <c r="M14" s="172">
        <f t="shared" si="8"/>
        <v>96</v>
      </c>
      <c r="N14" s="173">
        <f t="shared" si="8"/>
        <v>97</v>
      </c>
      <c r="O14" s="186">
        <f t="shared" si="8"/>
        <v>98</v>
      </c>
      <c r="P14" s="171">
        <f t="shared" si="8"/>
        <v>99</v>
      </c>
    </row>
    <row r="15" spans="1:17" s="27" customFormat="1" ht="21" customHeight="1">
      <c r="A15" s="120" t="s">
        <v>24</v>
      </c>
      <c r="B15" s="121" t="s">
        <v>20</v>
      </c>
      <c r="C15" s="76"/>
      <c r="D15" s="77"/>
      <c r="E15" s="122"/>
      <c r="F15" s="123"/>
      <c r="G15" s="1">
        <v>22.3</v>
      </c>
      <c r="H15" s="2">
        <v>22.3</v>
      </c>
      <c r="I15" s="1">
        <v>40.299999999999997</v>
      </c>
      <c r="J15" s="2">
        <v>40.299999999999997</v>
      </c>
      <c r="K15" s="1">
        <v>58.3</v>
      </c>
      <c r="L15" s="2">
        <v>58.3</v>
      </c>
      <c r="M15" s="1">
        <v>76.3</v>
      </c>
      <c r="N15" s="2">
        <v>76.3</v>
      </c>
      <c r="O15" s="187">
        <v>94.3</v>
      </c>
      <c r="P15" s="197">
        <v>94.3</v>
      </c>
    </row>
    <row r="16" spans="1:17" s="27" customFormat="1" ht="21" customHeight="1">
      <c r="A16" s="124"/>
      <c r="B16" s="125" t="s">
        <v>21</v>
      </c>
      <c r="C16" s="70"/>
      <c r="D16" s="71"/>
      <c r="E16" s="126"/>
      <c r="F16" s="127"/>
      <c r="G16" s="4">
        <v>11.1</v>
      </c>
      <c r="H16" s="5">
        <v>11.1</v>
      </c>
      <c r="I16" s="4">
        <v>22.3</v>
      </c>
      <c r="J16" s="5">
        <v>22.3</v>
      </c>
      <c r="K16" s="4">
        <v>33.4</v>
      </c>
      <c r="L16" s="5">
        <v>33.4</v>
      </c>
      <c r="M16" s="4">
        <v>44.6</v>
      </c>
      <c r="N16" s="5">
        <v>44.6</v>
      </c>
      <c r="O16" s="188">
        <v>55.7</v>
      </c>
      <c r="P16" s="198">
        <v>55.7</v>
      </c>
    </row>
    <row r="17" spans="1:16" s="27" customFormat="1" ht="21" customHeight="1" thickBot="1">
      <c r="A17" s="128"/>
      <c r="B17" s="129" t="s">
        <v>22</v>
      </c>
      <c r="C17" s="130"/>
      <c r="D17" s="131"/>
      <c r="E17" s="132"/>
      <c r="F17" s="133"/>
      <c r="G17" s="7">
        <v>8.5</v>
      </c>
      <c r="H17" s="8">
        <v>8.5</v>
      </c>
      <c r="I17" s="7">
        <v>17.100000000000001</v>
      </c>
      <c r="J17" s="8">
        <v>17.100000000000001</v>
      </c>
      <c r="K17" s="7">
        <v>25.7</v>
      </c>
      <c r="L17" s="8">
        <v>25.7</v>
      </c>
      <c r="M17" s="7">
        <v>34.299999999999997</v>
      </c>
      <c r="N17" s="8">
        <v>34.299999999999997</v>
      </c>
      <c r="O17" s="189">
        <v>42.9</v>
      </c>
      <c r="P17" s="199">
        <v>42.9</v>
      </c>
    </row>
    <row r="18" spans="1:16" ht="21" customHeight="1">
      <c r="A18" s="60" t="s">
        <v>25</v>
      </c>
      <c r="B18" s="61" t="s">
        <v>20</v>
      </c>
      <c r="C18" s="62">
        <f t="shared" ref="C18:D20" si="9">C12*C15</f>
        <v>0</v>
      </c>
      <c r="D18" s="63">
        <f t="shared" si="9"/>
        <v>0</v>
      </c>
      <c r="E18" s="64"/>
      <c r="F18" s="65"/>
      <c r="G18" s="66">
        <f t="shared" ref="G18:P18" si="10">ROUNDDOWN(G12*G15,0)</f>
        <v>291884</v>
      </c>
      <c r="H18" s="67">
        <f t="shared" si="10"/>
        <v>294806</v>
      </c>
      <c r="I18" s="66">
        <f t="shared" si="10"/>
        <v>538085</v>
      </c>
      <c r="J18" s="67">
        <f t="shared" si="10"/>
        <v>543445</v>
      </c>
      <c r="K18" s="66">
        <f t="shared" si="10"/>
        <v>794046</v>
      </c>
      <c r="L18" s="67">
        <f t="shared" si="10"/>
        <v>801974</v>
      </c>
      <c r="M18" s="66">
        <f t="shared" si="10"/>
        <v>1060112</v>
      </c>
      <c r="N18" s="67">
        <f t="shared" si="10"/>
        <v>1070641</v>
      </c>
      <c r="O18" s="190">
        <f t="shared" si="10"/>
        <v>1336513</v>
      </c>
      <c r="P18" s="65">
        <f t="shared" si="10"/>
        <v>1349904</v>
      </c>
    </row>
    <row r="19" spans="1:16" ht="21" customHeight="1">
      <c r="A19" s="60"/>
      <c r="B19" s="69" t="s">
        <v>21</v>
      </c>
      <c r="C19" s="70">
        <f t="shared" si="9"/>
        <v>0</v>
      </c>
      <c r="D19" s="71">
        <f t="shared" si="9"/>
        <v>0</v>
      </c>
      <c r="E19" s="72"/>
      <c r="F19" s="65"/>
      <c r="G19" s="66">
        <f t="shared" ref="G19:P19" si="11">ROUNDDOWN(G13*G16,0)</f>
        <v>5039</v>
      </c>
      <c r="H19" s="67">
        <f t="shared" si="11"/>
        <v>5094</v>
      </c>
      <c r="I19" s="66">
        <f t="shared" si="11"/>
        <v>10324</v>
      </c>
      <c r="J19" s="67">
        <f t="shared" si="11"/>
        <v>10436</v>
      </c>
      <c r="K19" s="66">
        <f t="shared" si="11"/>
        <v>15764</v>
      </c>
      <c r="L19" s="67">
        <f t="shared" si="11"/>
        <v>15931</v>
      </c>
      <c r="M19" s="66">
        <f t="shared" si="11"/>
        <v>21452</v>
      </c>
      <c r="N19" s="67">
        <f t="shared" si="11"/>
        <v>21675</v>
      </c>
      <c r="O19" s="190">
        <f t="shared" si="11"/>
        <v>27293</v>
      </c>
      <c r="P19" s="65">
        <f t="shared" si="11"/>
        <v>27571</v>
      </c>
    </row>
    <row r="20" spans="1:16" ht="21" customHeight="1" thickBot="1">
      <c r="A20" s="60"/>
      <c r="B20" s="73" t="s">
        <v>22</v>
      </c>
      <c r="C20" s="41">
        <f t="shared" si="9"/>
        <v>0</v>
      </c>
      <c r="D20" s="42">
        <f t="shared" si="9"/>
        <v>0</v>
      </c>
      <c r="E20" s="43"/>
      <c r="F20" s="65"/>
      <c r="G20" s="66">
        <f t="shared" ref="G20:P20" si="12">ROUNDDOWN(G14*G17,0)</f>
        <v>765</v>
      </c>
      <c r="H20" s="67">
        <f t="shared" si="12"/>
        <v>773</v>
      </c>
      <c r="I20" s="66">
        <f t="shared" si="12"/>
        <v>1573</v>
      </c>
      <c r="J20" s="67">
        <f t="shared" si="12"/>
        <v>1590</v>
      </c>
      <c r="K20" s="66">
        <f t="shared" si="12"/>
        <v>2415</v>
      </c>
      <c r="L20" s="67">
        <f t="shared" si="12"/>
        <v>2441</v>
      </c>
      <c r="M20" s="66">
        <f t="shared" si="12"/>
        <v>3292</v>
      </c>
      <c r="N20" s="67">
        <f t="shared" si="12"/>
        <v>3327</v>
      </c>
      <c r="O20" s="190">
        <f t="shared" si="12"/>
        <v>4204</v>
      </c>
      <c r="P20" s="65">
        <f t="shared" si="12"/>
        <v>4247</v>
      </c>
    </row>
    <row r="21" spans="1:16" ht="21" customHeight="1">
      <c r="A21" s="74"/>
      <c r="B21" s="75" t="s">
        <v>26</v>
      </c>
      <c r="C21" s="76">
        <f t="shared" ref="C21:O21" si="13">SUM(C18:C20)</f>
        <v>0</v>
      </c>
      <c r="D21" s="77">
        <f t="shared" si="13"/>
        <v>0</v>
      </c>
      <c r="E21" s="78"/>
      <c r="F21" s="26"/>
      <c r="G21" s="24">
        <f>SUM(G18:G20)</f>
        <v>297688</v>
      </c>
      <c r="H21" s="25">
        <f t="shared" si="13"/>
        <v>300673</v>
      </c>
      <c r="I21" s="24">
        <f t="shared" si="13"/>
        <v>549982</v>
      </c>
      <c r="J21" s="25">
        <f t="shared" si="13"/>
        <v>555471</v>
      </c>
      <c r="K21" s="24">
        <f t="shared" si="13"/>
        <v>812225</v>
      </c>
      <c r="L21" s="25">
        <f t="shared" si="13"/>
        <v>820346</v>
      </c>
      <c r="M21" s="24">
        <f t="shared" si="13"/>
        <v>1084856</v>
      </c>
      <c r="N21" s="25">
        <f t="shared" si="13"/>
        <v>1095643</v>
      </c>
      <c r="O21" s="22">
        <f t="shared" si="13"/>
        <v>1368010</v>
      </c>
      <c r="P21" s="26">
        <f>SUM(P18:P20)</f>
        <v>1381722</v>
      </c>
    </row>
    <row r="22" spans="1:16" ht="21" customHeight="1" thickBot="1">
      <c r="A22" s="80"/>
      <c r="B22" s="81" t="s">
        <v>27</v>
      </c>
      <c r="C22" s="82"/>
      <c r="D22" s="83"/>
      <c r="E22" s="84"/>
      <c r="F22" s="85"/>
      <c r="G22" s="86">
        <f>G21*12</f>
        <v>3572256</v>
      </c>
      <c r="H22" s="87">
        <f t="shared" ref="H22:O22" si="14">H21*12</f>
        <v>3608076</v>
      </c>
      <c r="I22" s="86">
        <f t="shared" si="14"/>
        <v>6599784</v>
      </c>
      <c r="J22" s="87">
        <f t="shared" si="14"/>
        <v>6665652</v>
      </c>
      <c r="K22" s="86">
        <f t="shared" si="14"/>
        <v>9746700</v>
      </c>
      <c r="L22" s="87">
        <f t="shared" si="14"/>
        <v>9844152</v>
      </c>
      <c r="M22" s="86">
        <f t="shared" si="14"/>
        <v>13018272</v>
      </c>
      <c r="N22" s="87">
        <f t="shared" si="14"/>
        <v>13147716</v>
      </c>
      <c r="O22" s="191">
        <f t="shared" si="14"/>
        <v>16416120</v>
      </c>
      <c r="P22" s="85">
        <f>P21*12</f>
        <v>16580664</v>
      </c>
    </row>
    <row r="23" spans="1:16" ht="21" customHeight="1">
      <c r="A23" s="75" t="s">
        <v>28</v>
      </c>
      <c r="B23" s="89" t="s">
        <v>29</v>
      </c>
      <c r="C23" s="76">
        <v>32426100</v>
      </c>
      <c r="D23" s="77">
        <v>10808700</v>
      </c>
      <c r="E23" s="78"/>
      <c r="F23" s="26">
        <f>E30</f>
        <v>20000000</v>
      </c>
      <c r="G23" s="24">
        <f>F29</f>
        <v>20000000</v>
      </c>
      <c r="H23" s="25">
        <f>G29</f>
        <v>16160000</v>
      </c>
      <c r="I23" s="24">
        <f>H29</f>
        <v>13056853</v>
      </c>
      <c r="J23" s="25">
        <f t="shared" ref="J23:N23" si="15">I29</f>
        <v>9890559</v>
      </c>
      <c r="K23" s="24">
        <f t="shared" si="15"/>
        <v>7491839</v>
      </c>
      <c r="L23" s="25">
        <f t="shared" si="15"/>
        <v>5044479</v>
      </c>
      <c r="M23" s="24">
        <f t="shared" si="15"/>
        <v>3396479</v>
      </c>
      <c r="N23" s="25">
        <f t="shared" si="15"/>
        <v>1715199</v>
      </c>
      <c r="O23" s="192"/>
      <c r="P23" s="123"/>
    </row>
    <row r="24" spans="1:16" ht="21" customHeight="1">
      <c r="A24" s="91" t="s">
        <v>30</v>
      </c>
      <c r="B24" s="69" t="s">
        <v>31</v>
      </c>
      <c r="C24" s="70">
        <v>1</v>
      </c>
      <c r="D24" s="71">
        <v>1</v>
      </c>
      <c r="E24" s="72"/>
      <c r="F24" s="92">
        <v>1</v>
      </c>
      <c r="G24" s="93">
        <f>F6</f>
        <v>15000</v>
      </c>
      <c r="H24" s="94">
        <f t="shared" ref="H24:N24" si="16">G25</f>
        <v>15150</v>
      </c>
      <c r="I24" s="93">
        <f t="shared" si="16"/>
        <v>15301</v>
      </c>
      <c r="J24" s="94">
        <f t="shared" si="16"/>
        <v>15454</v>
      </c>
      <c r="K24" s="93">
        <f t="shared" si="16"/>
        <v>15608</v>
      </c>
      <c r="L24" s="94">
        <f t="shared" si="16"/>
        <v>15764</v>
      </c>
      <c r="M24" s="93">
        <f t="shared" si="16"/>
        <v>15921</v>
      </c>
      <c r="N24" s="94">
        <f t="shared" si="16"/>
        <v>16080</v>
      </c>
      <c r="O24" s="193"/>
      <c r="P24" s="127"/>
    </row>
    <row r="25" spans="1:16" ht="21" customHeight="1">
      <c r="A25" s="60"/>
      <c r="B25" s="69" t="s">
        <v>32</v>
      </c>
      <c r="C25" s="96">
        <v>1</v>
      </c>
      <c r="D25" s="97">
        <v>1</v>
      </c>
      <c r="E25" s="98"/>
      <c r="F25" s="99">
        <v>1</v>
      </c>
      <c r="G25" s="100">
        <f t="shared" ref="G25:N25" si="17">G6</f>
        <v>15150</v>
      </c>
      <c r="H25" s="101">
        <f t="shared" si="17"/>
        <v>15301</v>
      </c>
      <c r="I25" s="100">
        <f t="shared" si="17"/>
        <v>15454</v>
      </c>
      <c r="J25" s="101">
        <f t="shared" si="17"/>
        <v>15608</v>
      </c>
      <c r="K25" s="100">
        <f t="shared" si="17"/>
        <v>15764</v>
      </c>
      <c r="L25" s="101">
        <f t="shared" si="17"/>
        <v>15921</v>
      </c>
      <c r="M25" s="100">
        <f t="shared" si="17"/>
        <v>16080</v>
      </c>
      <c r="N25" s="101">
        <f t="shared" si="17"/>
        <v>16240</v>
      </c>
      <c r="O25" s="194"/>
      <c r="P25" s="200"/>
    </row>
    <row r="26" spans="1:16" ht="21" customHeight="1">
      <c r="A26" s="103"/>
      <c r="B26" s="69" t="s">
        <v>33</v>
      </c>
      <c r="C26" s="104">
        <f>C25/C24</f>
        <v>1</v>
      </c>
      <c r="D26" s="105">
        <f t="shared" ref="D26:N26" si="18">D25/D24</f>
        <v>1</v>
      </c>
      <c r="E26" s="106"/>
      <c r="F26" s="107">
        <f t="shared" si="18"/>
        <v>1</v>
      </c>
      <c r="G26" s="108">
        <f t="shared" si="18"/>
        <v>1.01</v>
      </c>
      <c r="H26" s="109">
        <f t="shared" si="18"/>
        <v>1.00996699669967</v>
      </c>
      <c r="I26" s="108">
        <f t="shared" si="18"/>
        <v>1.0099993464479446</v>
      </c>
      <c r="J26" s="109">
        <f t="shared" si="18"/>
        <v>1.0099650575902679</v>
      </c>
      <c r="K26" s="108">
        <f t="shared" si="18"/>
        <v>1.0099948744233727</v>
      </c>
      <c r="L26" s="109">
        <f t="shared" si="18"/>
        <v>1.0099594011672164</v>
      </c>
      <c r="M26" s="108">
        <f t="shared" si="18"/>
        <v>1.0099868098737517</v>
      </c>
      <c r="N26" s="109">
        <f t="shared" si="18"/>
        <v>1.0099502487562189</v>
      </c>
      <c r="O26" s="195"/>
      <c r="P26" s="201"/>
    </row>
    <row r="27" spans="1:16" ht="21" customHeight="1">
      <c r="A27" s="91" t="s">
        <v>34</v>
      </c>
      <c r="B27" s="69" t="s">
        <v>35</v>
      </c>
      <c r="C27" s="70">
        <v>1</v>
      </c>
      <c r="D27" s="71">
        <v>1</v>
      </c>
      <c r="E27" s="72"/>
      <c r="F27" s="92">
        <v>1</v>
      </c>
      <c r="G27" s="93">
        <v>4</v>
      </c>
      <c r="H27" s="94">
        <v>4</v>
      </c>
      <c r="I27" s="93">
        <v>3</v>
      </c>
      <c r="J27" s="94">
        <v>3</v>
      </c>
      <c r="K27" s="93">
        <v>2</v>
      </c>
      <c r="L27" s="94">
        <v>2</v>
      </c>
      <c r="M27" s="93">
        <v>1</v>
      </c>
      <c r="N27" s="180">
        <v>1</v>
      </c>
      <c r="O27" s="196"/>
      <c r="P27" s="127"/>
    </row>
    <row r="28" spans="1:16" ht="21" customHeight="1">
      <c r="A28" s="103"/>
      <c r="B28" s="69" t="s">
        <v>36</v>
      </c>
      <c r="C28" s="70">
        <v>1</v>
      </c>
      <c r="D28" s="71">
        <v>1</v>
      </c>
      <c r="E28" s="72"/>
      <c r="F28" s="92">
        <v>1</v>
      </c>
      <c r="G28" s="93">
        <v>5</v>
      </c>
      <c r="H28" s="94">
        <v>5</v>
      </c>
      <c r="I28" s="93">
        <v>4</v>
      </c>
      <c r="J28" s="94">
        <v>4</v>
      </c>
      <c r="K28" s="93">
        <v>3</v>
      </c>
      <c r="L28" s="94">
        <v>3</v>
      </c>
      <c r="M28" s="93">
        <v>2</v>
      </c>
      <c r="N28" s="180">
        <v>2</v>
      </c>
      <c r="O28" s="196"/>
      <c r="P28" s="127"/>
    </row>
    <row r="29" spans="1:16" ht="21" customHeight="1" thickBot="1">
      <c r="A29" s="111" t="s">
        <v>58</v>
      </c>
      <c r="B29" s="112"/>
      <c r="C29" s="82">
        <f t="shared" ref="C29:D29" si="19">ROUNDDOWN(C23*C26*(C27/C28),0)</f>
        <v>32426100</v>
      </c>
      <c r="D29" s="83">
        <f t="shared" si="19"/>
        <v>10808700</v>
      </c>
      <c r="E29" s="84"/>
      <c r="F29" s="85">
        <f t="shared" ref="F29:N29" si="20">ROUNDDOWN(F23*F26*(F27/F28),0)</f>
        <v>20000000</v>
      </c>
      <c r="G29" s="177">
        <f t="shared" si="20"/>
        <v>16160000</v>
      </c>
      <c r="H29" s="179">
        <f t="shared" si="20"/>
        <v>13056853</v>
      </c>
      <c r="I29" s="177">
        <f t="shared" si="20"/>
        <v>9890559</v>
      </c>
      <c r="J29" s="179">
        <f t="shared" si="20"/>
        <v>7491839</v>
      </c>
      <c r="K29" s="177">
        <f t="shared" si="20"/>
        <v>5044479</v>
      </c>
      <c r="L29" s="179">
        <f t="shared" si="20"/>
        <v>3396479</v>
      </c>
      <c r="M29" s="177">
        <f t="shared" si="20"/>
        <v>1715199</v>
      </c>
      <c r="N29" s="181">
        <f t="shared" si="20"/>
        <v>866132</v>
      </c>
      <c r="O29" s="185"/>
      <c r="P29" s="183"/>
    </row>
    <row r="30" spans="1:16" ht="21" customHeight="1" thickBot="1">
      <c r="A30" s="45" t="s">
        <v>55</v>
      </c>
      <c r="B30" s="46"/>
      <c r="C30" s="47">
        <f>C21+C29</f>
        <v>32426100</v>
      </c>
      <c r="D30" s="48">
        <f>D21+D29</f>
        <v>10808700</v>
      </c>
      <c r="E30" s="49">
        <v>20000000</v>
      </c>
      <c r="F30" s="50">
        <f>F21+F29</f>
        <v>20000000</v>
      </c>
      <c r="G30" s="58">
        <f>G22+G29</f>
        <v>19732256</v>
      </c>
      <c r="H30" s="52">
        <f t="shared" ref="H30:N30" si="21">H22+H29</f>
        <v>16664929</v>
      </c>
      <c r="I30" s="58">
        <f>I22+I29</f>
        <v>16490343</v>
      </c>
      <c r="J30" s="52">
        <f t="shared" si="21"/>
        <v>14157491</v>
      </c>
      <c r="K30" s="58">
        <f t="shared" si="21"/>
        <v>14791179</v>
      </c>
      <c r="L30" s="52">
        <f t="shared" si="21"/>
        <v>13240631</v>
      </c>
      <c r="M30" s="58">
        <f t="shared" si="21"/>
        <v>14733471</v>
      </c>
      <c r="N30" s="182">
        <f t="shared" si="21"/>
        <v>14013848</v>
      </c>
      <c r="O30" s="178">
        <f>O22+O29</f>
        <v>16416120</v>
      </c>
      <c r="P30" s="184">
        <f>P22+P29</f>
        <v>16580664</v>
      </c>
    </row>
    <row r="31" spans="1:16" ht="21" customHeight="1" thickBot="1">
      <c r="A31" s="45" t="s">
        <v>56</v>
      </c>
      <c r="B31" s="46"/>
      <c r="C31" s="47">
        <f>C22+C30</f>
        <v>32426100</v>
      </c>
      <c r="D31" s="48">
        <f>D22+D30</f>
        <v>10808700</v>
      </c>
      <c r="E31" s="57"/>
      <c r="F31" s="50">
        <f t="shared" ref="F31:P31" si="22">F21+ROUNDDOWN(F29/12,0)</f>
        <v>1666666</v>
      </c>
      <c r="G31" s="58">
        <f t="shared" si="22"/>
        <v>1644354</v>
      </c>
      <c r="H31" s="52">
        <f t="shared" si="22"/>
        <v>1388744</v>
      </c>
      <c r="I31" s="58">
        <f t="shared" si="22"/>
        <v>1374195</v>
      </c>
      <c r="J31" s="52">
        <f t="shared" si="22"/>
        <v>1179790</v>
      </c>
      <c r="K31" s="58">
        <f t="shared" si="22"/>
        <v>1232598</v>
      </c>
      <c r="L31" s="52">
        <f t="shared" si="22"/>
        <v>1103385</v>
      </c>
      <c r="M31" s="58">
        <f t="shared" si="22"/>
        <v>1227789</v>
      </c>
      <c r="N31" s="182">
        <f t="shared" si="22"/>
        <v>1167820</v>
      </c>
      <c r="O31" s="58">
        <f t="shared" si="22"/>
        <v>1368010</v>
      </c>
      <c r="P31" s="50">
        <f t="shared" si="22"/>
        <v>1381722</v>
      </c>
    </row>
    <row r="33" spans="1:16" s="116" customFormat="1" ht="21" customHeight="1">
      <c r="A33" s="206" t="s">
        <v>59</v>
      </c>
      <c r="B33" s="114"/>
      <c r="C33" s="115"/>
      <c r="D33" s="115"/>
      <c r="E33" s="115"/>
      <c r="F33" s="115">
        <f>E30</f>
        <v>20000000</v>
      </c>
      <c r="G33" s="115">
        <f>F30</f>
        <v>20000000</v>
      </c>
      <c r="H33" s="115">
        <f>G30</f>
        <v>19732256</v>
      </c>
      <c r="I33" s="115">
        <f t="shared" ref="I33:O33" si="23">H30</f>
        <v>16664929</v>
      </c>
      <c r="J33" s="115">
        <f t="shared" si="23"/>
        <v>16490343</v>
      </c>
      <c r="K33" s="115">
        <f t="shared" si="23"/>
        <v>14157491</v>
      </c>
      <c r="L33" s="115">
        <f t="shared" si="23"/>
        <v>14791179</v>
      </c>
      <c r="M33" s="115">
        <f t="shared" si="23"/>
        <v>13240631</v>
      </c>
      <c r="N33" s="115">
        <f t="shared" si="23"/>
        <v>14733471</v>
      </c>
      <c r="O33" s="115">
        <f t="shared" si="23"/>
        <v>14013848</v>
      </c>
      <c r="P33" s="115">
        <f>O30</f>
        <v>16416120</v>
      </c>
    </row>
    <row r="34" spans="1:16" ht="21" customHeight="1">
      <c r="A34" s="207" t="s">
        <v>60</v>
      </c>
      <c r="B34" s="117"/>
      <c r="C34" s="118"/>
      <c r="D34" s="118"/>
      <c r="E34" s="118"/>
      <c r="F34" s="119">
        <f t="shared" ref="F34:P34" si="24">F30-F33</f>
        <v>0</v>
      </c>
      <c r="G34" s="119">
        <f t="shared" si="24"/>
        <v>-267744</v>
      </c>
      <c r="H34" s="119">
        <f t="shared" si="24"/>
        <v>-3067327</v>
      </c>
      <c r="I34" s="119">
        <f t="shared" si="24"/>
        <v>-174586</v>
      </c>
      <c r="J34" s="119">
        <f t="shared" si="24"/>
        <v>-2332852</v>
      </c>
      <c r="K34" s="119">
        <f t="shared" si="24"/>
        <v>633688</v>
      </c>
      <c r="L34" s="119">
        <f t="shared" si="24"/>
        <v>-1550548</v>
      </c>
      <c r="M34" s="119">
        <f t="shared" si="24"/>
        <v>1492840</v>
      </c>
      <c r="N34" s="119">
        <f t="shared" si="24"/>
        <v>-719623</v>
      </c>
      <c r="O34" s="119">
        <f t="shared" si="24"/>
        <v>2402272</v>
      </c>
      <c r="P34" s="119">
        <f t="shared" si="24"/>
        <v>164544</v>
      </c>
    </row>
    <row r="39" spans="1:16">
      <c r="I39" s="203"/>
      <c r="J39" s="203"/>
    </row>
  </sheetData>
  <sheetProtection formatCells="0" formatColumns="0" formatRows="0" insertColumns="0" insertRows="0" insertHyperlinks="0" deleteColumns="0" deleteRows="0" sort="0" autoFilter="0" pivotTables="0"/>
  <mergeCells count="5">
    <mergeCell ref="G1:H1"/>
    <mergeCell ref="I1:J1"/>
    <mergeCell ref="K1:L1"/>
    <mergeCell ref="M1:N1"/>
    <mergeCell ref="A13:A14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5" orientation="landscape" cellComments="asDisplayed" r:id="rId1"/>
  <headerFooter>
    <oddHeader>&amp;C&amp;"ＭＳ Ｐゴシック,太字"&amp;16記入例②連合新会費シミュレーション　組合員登録数の割合増減計算用　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入力手順</vt:lpstr>
      <vt:lpstr>試算用①人数増減</vt:lpstr>
      <vt:lpstr>記入例①人数増減</vt:lpstr>
      <vt:lpstr>試算用②割合増減 </vt:lpstr>
      <vt:lpstr>記入例②割合増減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川上 奈月</dc:creator>
  <cp:lastModifiedBy>川上 奈月</cp:lastModifiedBy>
  <cp:lastPrinted>2025-02-21T02:31:35Z</cp:lastPrinted>
  <dcterms:created xsi:type="dcterms:W3CDTF">2024-12-06T06:39:13Z</dcterms:created>
  <dcterms:modified xsi:type="dcterms:W3CDTF">2025-02-21T02:44:59Z</dcterms:modified>
</cp:coreProperties>
</file>